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souz\Downloads\"/>
    </mc:Choice>
  </mc:AlternateContent>
  <xr:revisionPtr revIDLastSave="0" documentId="13_ncr:1_{DAD9FAE9-4662-498F-A556-AB3E258E2F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sumo do Orçamento" sheetId="5" r:id="rId1"/>
    <sheet name="Orçamento Sintético" sheetId="1" r:id="rId2"/>
    <sheet name="BDI" sheetId="6" r:id="rId3"/>
    <sheet name="Buttons" sheetId="4" r:id="rId4"/>
    <sheet name="ENCARGOS SEM DESON." sheetId="7" r:id="rId5"/>
    <sheet name="Orçamento Analítico" sheetId="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____eu2" localSheetId="2" hidden="1">{#N/A,#N/A,FALSE,"MO (2)"}</definedName>
    <definedName name="______eu2" localSheetId="4" hidden="1">{#N/A,#N/A,FALSE,"MO (2)"}</definedName>
    <definedName name="______eu2" hidden="1">{#N/A,#N/A,FALSE,"MO (2)"}</definedName>
    <definedName name="_____eu2" localSheetId="2" hidden="1">{#N/A,#N/A,FALSE,"MO (2)"}</definedName>
    <definedName name="_____eu2" localSheetId="4" hidden="1">{#N/A,#N/A,FALSE,"MO (2)"}</definedName>
    <definedName name="_____eu2" hidden="1">{#N/A,#N/A,FALSE,"MO (2)"}</definedName>
    <definedName name="____eu2" localSheetId="2" hidden="1">{#N/A,#N/A,FALSE,"MO (2)"}</definedName>
    <definedName name="____eu2" localSheetId="4" hidden="1">{#N/A,#N/A,FALSE,"MO (2)"}</definedName>
    <definedName name="____eu2" hidden="1">{#N/A,#N/A,FALSE,"MO (2)"}</definedName>
    <definedName name="____IRM1" localSheetId="2" hidden="1">{#N/A,#N/A,FALSE,"MO (2)"}</definedName>
    <definedName name="____IRM1" localSheetId="4" hidden="1">{#N/A,#N/A,FALSE,"MO (2)"}</definedName>
    <definedName name="____IRM1" hidden="1">{#N/A,#N/A,FALSE,"MO (2)"}</definedName>
    <definedName name="___eu2" localSheetId="2" hidden="1">{#N/A,#N/A,FALSE,"MO (2)"}</definedName>
    <definedName name="___eu2" localSheetId="4" hidden="1">{#N/A,#N/A,FALSE,"MO (2)"}</definedName>
    <definedName name="___eu2" hidden="1">{#N/A,#N/A,FALSE,"MO (2)"}</definedName>
    <definedName name="___IRM1" localSheetId="2" hidden="1">{#N/A,#N/A,FALSE,"MO (2)"}</definedName>
    <definedName name="___IRM1" localSheetId="4" hidden="1">{#N/A,#N/A,FALSE,"MO (2)"}</definedName>
    <definedName name="___IRM1" hidden="1">{#N/A,#N/A,FALSE,"MO (2)"}</definedName>
    <definedName name="__eu2" localSheetId="2" hidden="1">{#N/A,#N/A,FALSE,"MO (2)"}</definedName>
    <definedName name="__eu2" localSheetId="4" hidden="1">{#N/A,#N/A,FALSE,"MO (2)"}</definedName>
    <definedName name="__eu2" hidden="1">{#N/A,#N/A,FALSE,"MO (2)"}</definedName>
    <definedName name="__IRM1" localSheetId="2" hidden="1">{#N/A,#N/A,FALSE,"MO (2)"}</definedName>
    <definedName name="__IRM1" localSheetId="4" hidden="1">{#N/A,#N/A,FALSE,"MO (2)"}</definedName>
    <definedName name="__IRM1" hidden="1">{#N/A,#N/A,FALSE,"MO (2)"}</definedName>
    <definedName name="__xlfn.BAHTTEXT" hidden="1">#NAME?</definedName>
    <definedName name="_cron." localSheetId="2" hidden="1">#REF!</definedName>
    <definedName name="_cron." localSheetId="4" hidden="1">#REF!</definedName>
    <definedName name="_cron." hidden="1">#REF!</definedName>
    <definedName name="_eu2" localSheetId="2" hidden="1">{#N/A,#N/A,FALSE,"MO (2)"}</definedName>
    <definedName name="_eu2" localSheetId="4" hidden="1">{#N/A,#N/A,FALSE,"MO (2)"}</definedName>
    <definedName name="_eu2" hidden="1">{#N/A,#N/A,FALSE,"MO (2)"}</definedName>
    <definedName name="_Fill" localSheetId="2" hidden="1">#REF!</definedName>
    <definedName name="_Fill" localSheetId="4" hidden="1">#REF!</definedName>
    <definedName name="_Fill" hidden="1">#REF!</definedName>
    <definedName name="_xlnm._FilterDatabase" localSheetId="5" hidden="1">'Orçamento Analítico'!$A$1:$A$2001</definedName>
    <definedName name="_IRM1" localSheetId="2" hidden="1">{#N/A,#N/A,FALSE,"MO (2)"}</definedName>
    <definedName name="_IRM1" localSheetId="4" hidden="1">{#N/A,#N/A,FALSE,"MO (2)"}</definedName>
    <definedName name="_IRM1" hidden="1">{#N/A,#N/A,FALSE,"MO (2)"}</definedName>
    <definedName name="_Key1" localSheetId="2" hidden="1">#REF!</definedName>
    <definedName name="_Key1" localSheetId="4" hidden="1">#REF!</definedName>
    <definedName name="_Key1" hidden="1">#REF!</definedName>
    <definedName name="_MatMult_A" localSheetId="2" hidden="1">#REF!</definedName>
    <definedName name="_MatMult_A" localSheetId="4" hidden="1">#REF!</definedName>
    <definedName name="_MatMult_A" hidden="1">#REF!</definedName>
    <definedName name="_MatMult_AxB" localSheetId="2" hidden="1">#REF!</definedName>
    <definedName name="_MatMult_AxB" localSheetId="4" hidden="1">#REF!</definedName>
    <definedName name="_MatMult_AxB" hidden="1">#REF!</definedName>
    <definedName name="_MatMult_B" localSheetId="2" hidden="1">#REF!</definedName>
    <definedName name="_MatMult_B" localSheetId="4" hidden="1">#REF!</definedName>
    <definedName name="_MatMult_B" hidden="1">#REF!</definedName>
    <definedName name="_Order1" hidden="1">255</definedName>
    <definedName name="_Parse_In" localSheetId="2" hidden="1">#REF!</definedName>
    <definedName name="_Parse_In" localSheetId="4" hidden="1">#REF!</definedName>
    <definedName name="_Parse_In" hidden="1">#REF!</definedName>
    <definedName name="_Parse_Out" localSheetId="2" hidden="1">#REF!</definedName>
    <definedName name="_Parse_Out" localSheetId="4" hidden="1">#REF!</definedName>
    <definedName name="_Parse_Out" hidden="1">#REF!</definedName>
    <definedName name="_Sort" localSheetId="2" hidden="1">#REF!</definedName>
    <definedName name="_Sort" localSheetId="4" hidden="1">#REF!</definedName>
    <definedName name="_Sort" hidden="1">#REF!</definedName>
    <definedName name="A">[1]LISTA!$E$1:$E$6</definedName>
    <definedName name="_xlnm.Print_Area" localSheetId="2">BDI!$B$1:$U$30</definedName>
    <definedName name="_xlnm.Print_Area" localSheetId="4">'ENCARGOS SEM DESON.'!$A$1:$D$39</definedName>
    <definedName name="_xlnm.Print_Area" localSheetId="1">'Orçamento Sintético'!$A$1:$J$171</definedName>
    <definedName name="_xlnm.Print_Area" localSheetId="0">'Resumo do Orçamento'!$A$1:$I$13</definedName>
    <definedName name="ATENÇÃO" localSheetId="2" hidden="1">{#N/A,#N/A,FALSE,"MO (2)"}</definedName>
    <definedName name="ATENÇÃO" localSheetId="4" hidden="1">{#N/A,#N/A,FALSE,"MO (2)"}</definedName>
    <definedName name="ATENÇÃO" hidden="1">{#N/A,#N/A,FALSE,"MO (2)"}</definedName>
    <definedName name="aZUEN" localSheetId="2" hidden="1">#REF!</definedName>
    <definedName name="aZUEN" localSheetId="4" hidden="1">#REF!</definedName>
    <definedName name="aZUEN" hidden="1">#REF!</definedName>
    <definedName name="B" localSheetId="2" hidden="1">{#N/A,#N/A,FALSE,"MO (2)"}</definedName>
    <definedName name="B" localSheetId="4" hidden="1">{#N/A,#N/A,FALSE,"MO (2)"}</definedName>
    <definedName name="B" hidden="1">{#N/A,#N/A,FALSE,"MO (2)"}</definedName>
    <definedName name="bau" localSheetId="2" hidden="1">#REF!</definedName>
    <definedName name="bau" localSheetId="4" hidden="1">#REF!</definedName>
    <definedName name="bau" hidden="1">#REF!</definedName>
    <definedName name="CEU" localSheetId="2" hidden="1">#REF!</definedName>
    <definedName name="CEU" localSheetId="4" hidden="1">#REF!</definedName>
    <definedName name="CEU" hidden="1">#REF!</definedName>
    <definedName name="cOMPOSIÇaO" localSheetId="2" hidden="1">#REF!</definedName>
    <definedName name="cOMPOSIÇaO" localSheetId="4" hidden="1">#REF!</definedName>
    <definedName name="cOMPOSIÇaO" hidden="1">#REF!</definedName>
    <definedName name="Cron" localSheetId="2" hidden="1">#REF!</definedName>
    <definedName name="Cron" localSheetId="4" hidden="1">#REF!</definedName>
    <definedName name="Cron" hidden="1">#REF!</definedName>
    <definedName name="cron." localSheetId="2" hidden="1">#REF!</definedName>
    <definedName name="cron." localSheetId="4" hidden="1">#REF!</definedName>
    <definedName name="cron." hidden="1">#REF!</definedName>
    <definedName name="DESCRIÇÃO_DO_ITEM">#N/A</definedName>
    <definedName name="dfdf" localSheetId="2" hidden="1">{#N/A,#N/A,FALSE,"MO (2)"}</definedName>
    <definedName name="dfdf" localSheetId="4" hidden="1">{#N/A,#N/A,FALSE,"MO (2)"}</definedName>
    <definedName name="dfdf" hidden="1">{#N/A,#N/A,FALSE,"MO (2)"}</definedName>
    <definedName name="eu" localSheetId="2" hidden="1">{#N/A,#N/A,FALSE,"MO (2)"}</definedName>
    <definedName name="eu" localSheetId="4" hidden="1">{#N/A,#N/A,FALSE,"MO (2)"}</definedName>
    <definedName name="eu" hidden="1">{#N/A,#N/A,FALSE,"MO (2)"}</definedName>
    <definedName name="FatSabadoOut">'[2]TrafContExpan-NoPrint'!$O$5</definedName>
    <definedName name="FatSextaOut">'[2]TrafContExpan-NoPrint'!$O$4</definedName>
    <definedName name="fdf" localSheetId="2" hidden="1">{#N/A,#N/A,FALSE,"MO (2)"}</definedName>
    <definedName name="fdf" localSheetId="4" hidden="1">{#N/A,#N/A,FALSE,"MO (2)"}</definedName>
    <definedName name="fdf" hidden="1">{#N/A,#N/A,FALSE,"MO (2)"}</definedName>
    <definedName name="fdfd" localSheetId="2" hidden="1">{#N/A,#N/A,FALSE,"MO (2)"}</definedName>
    <definedName name="fdfd" localSheetId="4" hidden="1">{#N/A,#N/A,FALSE,"MO (2)"}</definedName>
    <definedName name="fdfd" hidden="1">{#N/A,#N/A,FALSE,"MO (2)"}</definedName>
    <definedName name="ferro" localSheetId="2" hidden="1">{#N/A,#N/A,FALSE,"MO (2)"}</definedName>
    <definedName name="ferro" localSheetId="4" hidden="1">{#N/A,#N/A,FALSE,"MO (2)"}</definedName>
    <definedName name="ferro" hidden="1">{#N/A,#N/A,FALSE,"MO (2)"}</definedName>
    <definedName name="FONTES">[3]LISTA!$E$1:$E$6</definedName>
    <definedName name="grf">[4]LISTA!$E$1:$E$6</definedName>
    <definedName name="hf">[5]LISTA!$E$1:$E$6</definedName>
    <definedName name="HTML_CodePage" hidden="1">1252</definedName>
    <definedName name="HTML_Control" localSheetId="2" hidden="1">{"'Plan1'!$A$8:$F$68","'Plan1'!$A$8:$F$68"}</definedName>
    <definedName name="HTML_Control" localSheetId="4" hidden="1">{"'Plan1'!$A$8:$F$68","'Plan1'!$A$8:$F$68"}</definedName>
    <definedName name="HTML_Control" hidden="1">{"'Plan1'!$A$8:$F$68","'Plan1'!$A$8:$F$68"}</definedName>
    <definedName name="HTML_Description" hidden="1">""</definedName>
    <definedName name="HTML_Email" hidden="1">""</definedName>
    <definedName name="HTML_Header" hidden="1">"Plan1"</definedName>
    <definedName name="HTML_LastUpdate" hidden="1">"18/01/98"</definedName>
    <definedName name="HTML_LineAfter" hidden="1">FALSE</definedName>
    <definedName name="HTML_LineBefore" hidden="1">FALSE</definedName>
    <definedName name="HTML_Name" hidden="1">"Alberto de Castro"</definedName>
    <definedName name="HTML_OBDlg2" hidden="1">TRUE</definedName>
    <definedName name="HTML_OBDlg4" hidden="1">TRUE</definedName>
    <definedName name="HTML_OS" hidden="1">0</definedName>
    <definedName name="HTML_PathFile" hidden="1">"C:\MSOffice\Modelos\MeuHTML.htm"</definedName>
    <definedName name="HTML_Title" hidden="1">"UNIDADE SANITÁRIA PADRÃO"</definedName>
    <definedName name="JHJHJ" localSheetId="2" hidden="1">{#N/A,#N/A,FALSE,"MO (2)"}</definedName>
    <definedName name="JHJHJ" localSheetId="4" hidden="1">{#N/A,#N/A,FALSE,"MO (2)"}</definedName>
    <definedName name="JHJHJ" hidden="1">{#N/A,#N/A,FALSE,"MO (2)"}</definedName>
    <definedName name="key" localSheetId="2" hidden="1">#REF!</definedName>
    <definedName name="key" localSheetId="4" hidden="1">#REF!</definedName>
    <definedName name="key" hidden="1">#REF!</definedName>
    <definedName name="Lei" localSheetId="2" hidden="1">#REF!</definedName>
    <definedName name="Lei" localSheetId="4" hidden="1">#REF!</definedName>
    <definedName name="Lei" hidden="1">#REF!</definedName>
    <definedName name="M">[1]LISTA!$E$1:$E$6</definedName>
    <definedName name="mono" localSheetId="2" hidden="1">{"'Plan1'!$A$8:$F$68","'Plan1'!$A$8:$F$68"}</definedName>
    <definedName name="mono" localSheetId="4" hidden="1">{"'Plan1'!$A$8:$F$68","'Plan1'!$A$8:$F$68"}</definedName>
    <definedName name="mono" hidden="1">{"'Plan1'!$A$8:$F$68","'Plan1'!$A$8:$F$68"}</definedName>
    <definedName name="nome" localSheetId="2" hidden="1">{#N/A,#N/A,FALSE,"MO (2)"}</definedName>
    <definedName name="nome" localSheetId="4" hidden="1">{#N/A,#N/A,FALSE,"MO (2)"}</definedName>
    <definedName name="nome" hidden="1">{#N/A,#N/A,FALSE,"MO (2)"}</definedName>
    <definedName name="ntde" localSheetId="2" hidden="1">{#N/A,#N/A,FALSE,"MO (2)"}</definedName>
    <definedName name="ntde" localSheetId="4" hidden="1">{#N/A,#N/A,FALSE,"MO (2)"}</definedName>
    <definedName name="ntde" hidden="1">{#N/A,#N/A,FALSE,"MO (2)"}</definedName>
    <definedName name="pveg" localSheetId="2" hidden="1">{#N/A,#N/A,FALSE,"MO (2)"}</definedName>
    <definedName name="pveg" localSheetId="4" hidden="1">{#N/A,#N/A,FALSE,"MO (2)"}</definedName>
    <definedName name="pveg" hidden="1">{#N/A,#N/A,FALSE,"MO (2)"}</definedName>
    <definedName name="QTDE" localSheetId="2" hidden="1">{#N/A,#N/A,FALSE,"MO (2)"}</definedName>
    <definedName name="QTDE" localSheetId="4" hidden="1">{#N/A,#N/A,FALSE,"MO (2)"}</definedName>
    <definedName name="QTDE" hidden="1">{#N/A,#N/A,FALSE,"MO (2)"}</definedName>
    <definedName name="Quadra" localSheetId="2" hidden="1">{#N/A,#N/A,FALSE,"MO (2)"}</definedName>
    <definedName name="Quadra" localSheetId="4" hidden="1">{#N/A,#N/A,FALSE,"MO (2)"}</definedName>
    <definedName name="Quadra" hidden="1">{#N/A,#N/A,FALSE,"MO (2)"}</definedName>
    <definedName name="QUADRA1" localSheetId="2" hidden="1">{#N/A,#N/A,FALSE,"MO (2)"}</definedName>
    <definedName name="QUADRA1" localSheetId="4" hidden="1">{#N/A,#N/A,FALSE,"MO (2)"}</definedName>
    <definedName name="QUADRA1" hidden="1">{#N/A,#N/A,FALSE,"MO (2)"}</definedName>
    <definedName name="QUADRA2" localSheetId="2" hidden="1">{#N/A,#N/A,FALSE,"MO (2)"}</definedName>
    <definedName name="QUADRA2" localSheetId="4" hidden="1">{#N/A,#N/A,FALSE,"MO (2)"}</definedName>
    <definedName name="QUADRA2" hidden="1">{#N/A,#N/A,FALSE,"MO (2)"}</definedName>
    <definedName name="QUANT" localSheetId="2" hidden="1">{#N/A,#N/A,FALSE,"MO (2)"}</definedName>
    <definedName name="QUANT" localSheetId="4" hidden="1">{#N/A,#N/A,FALSE,"MO (2)"}</definedName>
    <definedName name="QUANT" hidden="1">{#N/A,#N/A,FALSE,"MO (2)"}</definedName>
    <definedName name="Quantidades" localSheetId="2" hidden="1">{#N/A,#N/A,FALSE,"MO (2)"}</definedName>
    <definedName name="Quantidades" localSheetId="4" hidden="1">{#N/A,#N/A,FALSE,"MO (2)"}</definedName>
    <definedName name="Quantidades" hidden="1">{#N/A,#N/A,FALSE,"MO (2)"}</definedName>
    <definedName name="s" localSheetId="2" hidden="1">{#N/A,#N/A,FALSE,"MO (2)"}</definedName>
    <definedName name="s" localSheetId="4" hidden="1">{#N/A,#N/A,FALSE,"MO (2)"}</definedName>
    <definedName name="s" hidden="1">{#N/A,#N/A,FALSE,"MO (2)"}</definedName>
    <definedName name="SAO" localSheetId="2" hidden="1">{#N/A,#N/A,FALSE,"Planilha";#N/A,#N/A,FALSE,"Resumo";#N/A,#N/A,FALSE,"Fisico";#N/A,#N/A,FALSE,"Financeiro";#N/A,#N/A,FALSE,"Financeiro"}</definedName>
    <definedName name="SAO" localSheetId="4" hidden="1">{#N/A,#N/A,FALSE,"Planilha";#N/A,#N/A,FALSE,"Resumo";#N/A,#N/A,FALSE,"Fisico";#N/A,#N/A,FALSE,"Financeiro";#N/A,#N/A,FALSE,"Financeiro"}</definedName>
    <definedName name="SAO" hidden="1">{#N/A,#N/A,FALSE,"Planilha";#N/A,#N/A,FALSE,"Resumo";#N/A,#N/A,FALSE,"Fisico";#N/A,#N/A,FALSE,"Financeiro";#N/A,#N/A,FALSE,"Financeiro"}</definedName>
    <definedName name="SIN" localSheetId="2" hidden="1">{#N/A,#N/A,FALSE,"Planilha";#N/A,#N/A,FALSE,"Resumo";#N/A,#N/A,FALSE,"Fisico";#N/A,#N/A,FALSE,"Financeiro";#N/A,#N/A,FALSE,"Financeiro"}</definedName>
    <definedName name="SIN" localSheetId="4" hidden="1">{#N/A,#N/A,FALSE,"Planilha";#N/A,#N/A,FALSE,"Resumo";#N/A,#N/A,FALSE,"Fisico";#N/A,#N/A,FALSE,"Financeiro";#N/A,#N/A,FALSE,"Financeiro"}</definedName>
    <definedName name="SIN" hidden="1">{#N/A,#N/A,FALSE,"Planilha";#N/A,#N/A,FALSE,"Resumo";#N/A,#N/A,FALSE,"Fisico";#N/A,#N/A,FALSE,"Financeiro";#N/A,#N/A,FALSE,"Financeiro"}</definedName>
    <definedName name="SINA" localSheetId="2" hidden="1">{#N/A,#N/A,FALSE,"Planilha";#N/A,#N/A,FALSE,"Resumo";#N/A,#N/A,FALSE,"Fisico";#N/A,#N/A,FALSE,"Financeiro";#N/A,#N/A,FALSE,"Financeiro"}</definedName>
    <definedName name="SINA" localSheetId="4" hidden="1">{#N/A,#N/A,FALSE,"Planilha";#N/A,#N/A,FALSE,"Resumo";#N/A,#N/A,FALSE,"Fisico";#N/A,#N/A,FALSE,"Financeiro";#N/A,#N/A,FALSE,"Financeiro"}</definedName>
    <definedName name="SINA" hidden="1">{#N/A,#N/A,FALSE,"Planilha";#N/A,#N/A,FALSE,"Resumo";#N/A,#N/A,FALSE,"Fisico";#N/A,#N/A,FALSE,"Financeiro";#N/A,#N/A,FALSE,"Financeiro"}</definedName>
    <definedName name="sort" localSheetId="2" hidden="1">#REF!</definedName>
    <definedName name="sort" localSheetId="4" hidden="1">#REF!</definedName>
    <definedName name="sort" hidden="1">#REF!</definedName>
    <definedName name="TIPO_BDI">[6]LISTA!$A$1:$A$3</definedName>
    <definedName name="TIPO2_BDI">[6]LISTA!$C$1:$C$4</definedName>
    <definedName name="tttt" localSheetId="2" hidden="1">#REF!</definedName>
    <definedName name="tttt" localSheetId="4" hidden="1">#REF!</definedName>
    <definedName name="tttt" hidden="1">#REF!</definedName>
    <definedName name="TxCresc">'[2]TodasTraf-2000-NoPrint'!$C$7:$L$17</definedName>
    <definedName name="wrn.mo2." localSheetId="2" hidden="1">{#N/A,#N/A,FALSE,"MO (2)"}</definedName>
    <definedName name="wrn.mo2." localSheetId="4" hidden="1">{#N/A,#N/A,FALSE,"MO (2)"}</definedName>
    <definedName name="wrn.mo2." hidden="1">{#N/A,#N/A,FALSE,"MO (2)"}</definedName>
    <definedName name="wrn.Orçamento." localSheetId="2" hidden="1">{#N/A,#N/A,FALSE,"Planilha";#N/A,#N/A,FALSE,"Resumo";#N/A,#N/A,FALSE,"Fisico";#N/A,#N/A,FALSE,"Financeiro";#N/A,#N/A,FALSE,"Financeiro"}</definedName>
    <definedName name="wrn.Orçamento." localSheetId="4" hidden="1">{#N/A,#N/A,FALSE,"Planilha";#N/A,#N/A,FALSE,"Resumo";#N/A,#N/A,FALSE,"Fisico";#N/A,#N/A,FALSE,"Financeiro";#N/A,#N/A,FALSE,"Financeiro"}</definedName>
    <definedName name="wrn.Orçamento." hidden="1">{#N/A,#N/A,FALSE,"Planilha";#N/A,#N/A,FALSE,"Resumo";#N/A,#N/A,FALSE,"Fisico";#N/A,#N/A,FALSE,"Financeiro";#N/A,#N/A,FALSE,"Financeiro"}</definedName>
    <definedName name="X" localSheetId="2" hidden="1">{#N/A,#N/A,FALSE,"Planilha";#N/A,#N/A,FALSE,"Resumo";#N/A,#N/A,FALSE,"Fisico";#N/A,#N/A,FALSE,"Financeiro";#N/A,#N/A,FALSE,"Financeiro"}</definedName>
    <definedName name="X" localSheetId="4" hidden="1">{#N/A,#N/A,FALSE,"Planilha";#N/A,#N/A,FALSE,"Resumo";#N/A,#N/A,FALSE,"Fisico";#N/A,#N/A,FALSE,"Financeiro";#N/A,#N/A,FALSE,"Financeiro"}</definedName>
    <definedName name="X" hidden="1">{#N/A,#N/A,FALSE,"Planilha";#N/A,#N/A,FALSE,"Resumo";#N/A,#N/A,FALSE,"Fisico";#N/A,#N/A,FALSE,"Financeiro";#N/A,#N/A,FALSE,"Financeiro"}</definedName>
    <definedName name="XXX">[7]LISTA!$E$1:$E$6</definedName>
  </definedNames>
  <calcPr calcId="181029"/>
</workbook>
</file>

<file path=xl/calcChain.xml><?xml version="1.0" encoding="utf-8"?>
<calcChain xmlns="http://schemas.openxmlformats.org/spreadsheetml/2006/main">
  <c r="D38" i="7" l="1"/>
  <c r="D37" i="7"/>
  <c r="C37" i="7"/>
  <c r="C38" i="7" s="1"/>
  <c r="D33" i="7"/>
  <c r="C33" i="7"/>
  <c r="D26" i="7"/>
  <c r="C26" i="7"/>
  <c r="D14" i="7"/>
  <c r="C14" i="7"/>
  <c r="B28" i="6" l="1"/>
  <c r="C14" i="6"/>
  <c r="C26" i="6" s="1"/>
  <c r="D23" i="4"/>
  <c r="D25" i="4" s="1"/>
  <c r="E25" i="4" s="1"/>
  <c r="F25" i="4" s="1"/>
  <c r="G25" i="4" s="1"/>
  <c r="H25" i="4" s="1"/>
  <c r="I25" i="4" s="1"/>
  <c r="J25" i="4" s="1"/>
  <c r="K25" i="4" s="1"/>
  <c r="J23" i="4"/>
  <c r="K23" i="4"/>
  <c r="I885" i="3"/>
  <c r="J885" i="3" s="1"/>
  <c r="I879" i="3"/>
  <c r="J879" i="3" s="1"/>
  <c r="J875" i="3"/>
  <c r="J876" i="3" s="1"/>
  <c r="J863" i="3"/>
  <c r="J29" i="3"/>
  <c r="J28" i="3"/>
  <c r="J27" i="3" s="1"/>
  <c r="H164" i="1"/>
  <c r="I164" i="1" s="1"/>
  <c r="H163" i="1"/>
  <c r="I163" i="1" s="1"/>
  <c r="H162" i="1"/>
  <c r="I162" i="1" s="1"/>
  <c r="H161" i="1"/>
  <c r="I161" i="1" s="1"/>
  <c r="H160" i="1"/>
  <c r="I160" i="1" s="1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2" i="1"/>
  <c r="I152" i="1" s="1"/>
  <c r="H150" i="1"/>
  <c r="I150" i="1" s="1"/>
  <c r="H149" i="1"/>
  <c r="I149" i="1" s="1"/>
  <c r="H148" i="1"/>
  <c r="I148" i="1" s="1"/>
  <c r="H147" i="1"/>
  <c r="I147" i="1" s="1"/>
  <c r="H145" i="1"/>
  <c r="I145" i="1" s="1"/>
  <c r="H144" i="1"/>
  <c r="I144" i="1" s="1"/>
  <c r="H143" i="1"/>
  <c r="I143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4" i="1"/>
  <c r="I134" i="1" s="1"/>
  <c r="H133" i="1"/>
  <c r="I133" i="1" s="1"/>
  <c r="H131" i="1"/>
  <c r="I131" i="1" s="1"/>
  <c r="I130" i="1"/>
  <c r="H130" i="1"/>
  <c r="H129" i="1"/>
  <c r="I129" i="1" s="1"/>
  <c r="H128" i="1"/>
  <c r="I128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I109" i="1"/>
  <c r="H109" i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I97" i="1"/>
  <c r="H97" i="1"/>
  <c r="H96" i="1"/>
  <c r="I96" i="1" s="1"/>
  <c r="H95" i="1"/>
  <c r="I95" i="1" s="1"/>
  <c r="H94" i="1"/>
  <c r="I94" i="1" s="1"/>
  <c r="H93" i="1"/>
  <c r="I93" i="1" s="1"/>
  <c r="H92" i="1"/>
  <c r="I92" i="1" s="1"/>
  <c r="H91" i="1"/>
  <c r="I91" i="1" s="1"/>
  <c r="H89" i="1"/>
  <c r="I89" i="1" s="1"/>
  <c r="H88" i="1"/>
  <c r="I88" i="1" s="1"/>
  <c r="H86" i="1"/>
  <c r="I86" i="1" s="1"/>
  <c r="H85" i="1"/>
  <c r="I85" i="1" s="1"/>
  <c r="J888" i="3" s="1"/>
  <c r="H84" i="1"/>
  <c r="I84" i="1" s="1"/>
  <c r="J882" i="3" s="1"/>
  <c r="H83" i="1"/>
  <c r="I83" i="1" s="1"/>
  <c r="H82" i="1"/>
  <c r="I82" i="1" s="1"/>
  <c r="H81" i="1"/>
  <c r="I81" i="1" s="1"/>
  <c r="H80" i="1"/>
  <c r="I80" i="1" s="1"/>
  <c r="I79" i="1"/>
  <c r="H79" i="1"/>
  <c r="H78" i="1"/>
  <c r="I78" i="1" s="1"/>
  <c r="H77" i="1"/>
  <c r="I77" i="1" s="1"/>
  <c r="H75" i="1"/>
  <c r="I75" i="1" s="1"/>
  <c r="H74" i="1"/>
  <c r="I74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6" i="1"/>
  <c r="I66" i="1" s="1"/>
  <c r="H65" i="1"/>
  <c r="I65" i="1" s="1"/>
  <c r="H64" i="1"/>
  <c r="I64" i="1" s="1"/>
  <c r="H62" i="1"/>
  <c r="I62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H52" i="1"/>
  <c r="I52" i="1" s="1"/>
  <c r="H51" i="1"/>
  <c r="I51" i="1" s="1"/>
  <c r="I50" i="1"/>
  <c r="H50" i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3" i="1"/>
  <c r="I33" i="1" s="1"/>
  <c r="H32" i="1"/>
  <c r="I32" i="1" s="1"/>
  <c r="H31" i="1"/>
  <c r="I31" i="1" s="1"/>
  <c r="H30" i="1"/>
  <c r="I30" i="1" s="1"/>
  <c r="H29" i="1"/>
  <c r="I29" i="1" s="1"/>
  <c r="H27" i="1"/>
  <c r="I27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5" i="1"/>
  <c r="I15" i="1" s="1"/>
  <c r="H14" i="1"/>
  <c r="I14" i="1" s="1"/>
  <c r="H13" i="1"/>
  <c r="I13" i="1" s="1"/>
  <c r="H12" i="1"/>
  <c r="I12" i="1" s="1"/>
  <c r="H11" i="1"/>
  <c r="I11" i="1" s="1"/>
  <c r="J32" i="3" s="1"/>
  <c r="H8" i="1"/>
  <c r="I8" i="1" s="1"/>
  <c r="H7" i="1"/>
  <c r="I7" i="1" s="1"/>
  <c r="J881" i="3" l="1"/>
  <c r="J887" i="3"/>
  <c r="J31" i="3"/>
  <c r="H142" i="1"/>
  <c r="I142" i="1" s="1"/>
  <c r="H151" i="1"/>
  <c r="I151" i="1" s="1"/>
  <c r="H153" i="1"/>
  <c r="I153" i="1" s="1"/>
  <c r="H34" i="1"/>
  <c r="I34" i="1" s="1"/>
  <c r="H6" i="1"/>
  <c r="I6" i="1" s="1"/>
  <c r="H28" i="1"/>
  <c r="I28" i="1" s="1"/>
  <c r="H63" i="1"/>
  <c r="I63" i="1" s="1"/>
  <c r="H146" i="1"/>
  <c r="I146" i="1" s="1"/>
  <c r="H87" i="1"/>
  <c r="I87" i="1" s="1"/>
  <c r="H127" i="1"/>
  <c r="I127" i="1" s="1"/>
  <c r="H16" i="1"/>
  <c r="I16" i="1" s="1"/>
  <c r="H135" i="1"/>
  <c r="I135" i="1" s="1"/>
  <c r="H90" i="1"/>
  <c r="I90" i="1" s="1"/>
  <c r="H10" i="1"/>
  <c r="I10" i="1" s="1"/>
  <c r="H76" i="1"/>
  <c r="I76" i="1" s="1"/>
  <c r="H132" i="1"/>
  <c r="I132" i="1" s="1"/>
  <c r="H9" i="1" l="1"/>
  <c r="I9" i="1" s="1"/>
  <c r="J3" i="1" l="1"/>
  <c r="J154" i="1" l="1"/>
  <c r="J74" i="1"/>
  <c r="J26" i="1"/>
  <c r="J98" i="1"/>
  <c r="J58" i="1"/>
  <c r="J18" i="1"/>
  <c r="J82" i="1"/>
  <c r="J66" i="1"/>
  <c r="J50" i="1"/>
  <c r="J42" i="1"/>
  <c r="J138" i="1"/>
  <c r="J130" i="1"/>
  <c r="J122" i="1"/>
  <c r="J114" i="1"/>
  <c r="J106" i="1"/>
  <c r="J159" i="1"/>
  <c r="J143" i="1"/>
  <c r="J119" i="1"/>
  <c r="J111" i="1"/>
  <c r="J103" i="1"/>
  <c r="J95" i="1"/>
  <c r="J79" i="1"/>
  <c r="J71" i="1"/>
  <c r="J55" i="1"/>
  <c r="J47" i="1"/>
  <c r="J39" i="1"/>
  <c r="J31" i="1"/>
  <c r="J23" i="1"/>
  <c r="J15" i="1"/>
  <c r="J7" i="1"/>
  <c r="J123" i="1"/>
  <c r="J45" i="1"/>
  <c r="J139" i="1"/>
  <c r="J35" i="1"/>
  <c r="J158" i="1"/>
  <c r="J64" i="1"/>
  <c r="J70" i="1"/>
  <c r="J121" i="1"/>
  <c r="J102" i="1"/>
  <c r="J94" i="1"/>
  <c r="J48" i="1"/>
  <c r="J41" i="1"/>
  <c r="J43" i="1"/>
  <c r="J117" i="1"/>
  <c r="J110" i="1"/>
  <c r="J81" i="1"/>
  <c r="J128" i="1"/>
  <c r="J140" i="1"/>
  <c r="J65" i="1"/>
  <c r="J126" i="1"/>
  <c r="J149" i="1"/>
  <c r="J108" i="1"/>
  <c r="J160" i="1"/>
  <c r="J46" i="1"/>
  <c r="J155" i="1"/>
  <c r="J22" i="1"/>
  <c r="J73" i="1"/>
  <c r="J104" i="1"/>
  <c r="J88" i="1"/>
  <c r="J62" i="1"/>
  <c r="J136" i="1"/>
  <c r="J14" i="1"/>
  <c r="J164" i="1"/>
  <c r="J27" i="1"/>
  <c r="J118" i="1"/>
  <c r="J147" i="1"/>
  <c r="J156" i="1"/>
  <c r="J141" i="1"/>
  <c r="J20" i="1"/>
  <c r="J83" i="1"/>
  <c r="J40" i="1"/>
  <c r="J78" i="1"/>
  <c r="J92" i="1"/>
  <c r="J152" i="1"/>
  <c r="J56" i="1"/>
  <c r="J145" i="1"/>
  <c r="J93" i="1"/>
  <c r="J8" i="1"/>
  <c r="J99" i="1"/>
  <c r="J75" i="1"/>
  <c r="J137" i="1"/>
  <c r="J115" i="1"/>
  <c r="J53" i="1"/>
  <c r="J91" i="1"/>
  <c r="J86" i="1"/>
  <c r="J54" i="1"/>
  <c r="J129" i="1"/>
  <c r="J36" i="1"/>
  <c r="J84" i="1"/>
  <c r="J150" i="1"/>
  <c r="J59" i="1"/>
  <c r="J107" i="1"/>
  <c r="J68" i="1"/>
  <c r="J57" i="1"/>
  <c r="J133" i="1"/>
  <c r="J134" i="1"/>
  <c r="J17" i="1"/>
  <c r="J69" i="1"/>
  <c r="J148" i="1"/>
  <c r="J13" i="1"/>
  <c r="J51" i="1"/>
  <c r="J89" i="1"/>
  <c r="J124" i="1"/>
  <c r="J131" i="1"/>
  <c r="J109" i="1"/>
  <c r="J100" i="1"/>
  <c r="J19" i="1"/>
  <c r="J96" i="1"/>
  <c r="J33" i="1"/>
  <c r="J32" i="1"/>
  <c r="J162" i="1"/>
  <c r="J163" i="1"/>
  <c r="J25" i="1"/>
  <c r="J101" i="1"/>
  <c r="J30" i="1"/>
  <c r="J72" i="1"/>
  <c r="J52" i="1"/>
  <c r="J44" i="1"/>
  <c r="J38" i="1"/>
  <c r="J97" i="1"/>
  <c r="J49" i="1"/>
  <c r="J61" i="1"/>
  <c r="J12" i="1"/>
  <c r="J21" i="1"/>
  <c r="J77" i="1"/>
  <c r="J157" i="1"/>
  <c r="J113" i="1"/>
  <c r="J60" i="1"/>
  <c r="J161" i="1"/>
  <c r="J85" i="1"/>
  <c r="J120" i="1"/>
  <c r="J144" i="1"/>
  <c r="J67" i="1"/>
  <c r="J24" i="1"/>
  <c r="J125" i="1"/>
  <c r="J80" i="1"/>
  <c r="J29" i="1"/>
  <c r="J105" i="1"/>
  <c r="J116" i="1"/>
  <c r="J37" i="1"/>
  <c r="J11" i="1"/>
  <c r="J112" i="1"/>
  <c r="J16" i="1"/>
  <c r="J135" i="1"/>
  <c r="J90" i="1"/>
  <c r="J142" i="1"/>
  <c r="J151" i="1"/>
  <c r="J34" i="1"/>
  <c r="J127" i="1"/>
  <c r="J132" i="1"/>
  <c r="J63" i="1"/>
  <c r="J28" i="1"/>
  <c r="J87" i="1"/>
  <c r="J6" i="1"/>
  <c r="J10" i="1"/>
  <c r="J146" i="1"/>
  <c r="J153" i="1"/>
  <c r="J76" i="1"/>
  <c r="J9" i="1"/>
</calcChain>
</file>

<file path=xl/sharedStrings.xml><?xml version="1.0" encoding="utf-8"?>
<sst xmlns="http://schemas.openxmlformats.org/spreadsheetml/2006/main" count="12123" uniqueCount="1808">
  <si>
    <t>Valor Final do Orçamento</t>
  </si>
  <si>
    <t>BDI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</si>
  <si>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</si>
  <si>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</si>
  <si>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</si>
  <si>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</si>
  <si>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</si>
  <si>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</si>
  <si>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</si>
  <si>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</si>
  <si>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</si>
  <si>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</si>
  <si>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</si>
  <si>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 xml:space="preserve">  </t>
  </si>
  <si>
    <t>SERVIÇOS PRELIMINARES</t>
  </si>
  <si>
    <t/>
  </si>
  <si>
    <t xml:space="preserve"> 1.1 </t>
  </si>
  <si>
    <t xml:space="preserve"> PAV4 </t>
  </si>
  <si>
    <t>Próprio</t>
  </si>
  <si>
    <t>ART DE EXECUÇÃO</t>
  </si>
  <si>
    <t xml:space="preserve"> 1.2 </t>
  </si>
  <si>
    <t xml:space="preserve"> 103689 </t>
  </si>
  <si>
    <t>SINAPI</t>
  </si>
  <si>
    <t>FORNECIMENTO E INSTALAÇÃO DE PLACA DE OBRA COM CHAPA GALVANIZADA E ESTRUTURA DE MADEIRA. AF_03/2022_PS</t>
  </si>
  <si>
    <t>m²</t>
  </si>
  <si>
    <t xml:space="preserve"> 2 </t>
  </si>
  <si>
    <t>AUDITORIO</t>
  </si>
  <si>
    <t xml:space="preserve"> 2.1 </t>
  </si>
  <si>
    <t>RETIRADAS E DEMOLIÇÕES</t>
  </si>
  <si>
    <t xml:space="preserve"> 2.1.1 </t>
  </si>
  <si>
    <t xml:space="preserve"> 97635 </t>
  </si>
  <si>
    <t>REMOÇÃO DE PISO DE BLOCO INTERTRAVADO OU DE PEDRA PORTUGUESA, DE FORMA MANUAL, COM REAPROVEITAMENTO. AF_09/2023</t>
  </si>
  <si>
    <t xml:space="preserve"> 2.1.2 </t>
  </si>
  <si>
    <t xml:space="preserve"> 022974 </t>
  </si>
  <si>
    <t>SBC</t>
  </si>
  <si>
    <t>REMOCAO POSTE METALICO ENGT CONCR DE 5A7M C/E S/ REAPROVEIT.</t>
  </si>
  <si>
    <t>UN</t>
  </si>
  <si>
    <t xml:space="preserve"> 2.1.3 </t>
  </si>
  <si>
    <t xml:space="preserve"> 105009 </t>
  </si>
  <si>
    <t>LOCAÇÃO CONVENCIONAL DE OBRA, UTILIZANDO GABARITO DE TÁBUAS CORRIDAS PONTALETADAS A CADA 1,50M - 2 UTILIZAÇÕES. AF_03/2024</t>
  </si>
  <si>
    <t>M</t>
  </si>
  <si>
    <t xml:space="preserve"> 2.1.4 </t>
  </si>
  <si>
    <t xml:space="preserve"> 101134 </t>
  </si>
  <si>
    <t>ESCAVAÇÃO HORIZONTAL, INCLUINDO CARGA, DESCARGA E TRANSPORTE EM SOLO DE 1A CATEGORIA COM TRATOR DE ESTEIRAS (100HP/LÂMINA: 2,19M3) E CAMINHÃO BASCULANTE DE 10M3, DMT ATÉ 200M. AF_07/2020</t>
  </si>
  <si>
    <t>m³</t>
  </si>
  <si>
    <t xml:space="preserve"> 2.1.5 </t>
  </si>
  <si>
    <t xml:space="preserve"> 97621 </t>
  </si>
  <si>
    <t>DEMOLIÇÃO DE ALVENARIA DE BLOCO FURADO, DE FORMA MANUAL, COM REAPROVEITAMENTO. AF_09/2023</t>
  </si>
  <si>
    <t xml:space="preserve"> 2.2 </t>
  </si>
  <si>
    <t>SUPERESTRUTURAS</t>
  </si>
  <si>
    <t xml:space="preserve"> 2.2.1 </t>
  </si>
  <si>
    <t xml:space="preserve"> 104918 </t>
  </si>
  <si>
    <t>ARMAÇÃO DE SAPATA ISOLADA, VIGA BALDRAME E SAPATA CORRIDA UTILIZANDO AÇO CA-50 DE 8 MM - MONTAGEM. AF_01/2024</t>
  </si>
  <si>
    <t>KG</t>
  </si>
  <si>
    <t xml:space="preserve"> 2.2.2 </t>
  </si>
  <si>
    <t xml:space="preserve"> 92760 </t>
  </si>
  <si>
    <t>ARMAÇÃO DE PILAR OU VIGA DE ESTRUTURA CONVENCIONAL DE CONCRETO ARMADO UTILIZANDO AÇO CA-50 DE 6,3 MM - MONTAGEM. AF_06/2022</t>
  </si>
  <si>
    <t xml:space="preserve"> 2.2.3 </t>
  </si>
  <si>
    <t xml:space="preserve"> 92761 </t>
  </si>
  <si>
    <t>ARMAÇÃO DE PILAR OU VIGA DE ESTRUTURA CONVENCIONAL DE CONCRETO ARMADO UTILIZANDO AÇO CA-50 DE 8,0 MM - MONTAGEM. AF_06/2022</t>
  </si>
  <si>
    <t xml:space="preserve"> 2.2.4 </t>
  </si>
  <si>
    <t xml:space="preserve"> 92762 </t>
  </si>
  <si>
    <t>ARMAÇÃO DE PILAR OU VIGA DE ESTRUTURA CONVENCIONAL DE CONCRETO ARMADO UTILIZANDO AÇO CA-50 DE 10,0 MM - MONTAGEM. AF_06/2022</t>
  </si>
  <si>
    <t xml:space="preserve"> 2.2.5 </t>
  </si>
  <si>
    <t xml:space="preserve"> 92763 </t>
  </si>
  <si>
    <t>ARMAÇÃO DE PILAR OU VIGA DE ESTRUTURA CONVENCIONAL DE CONCRETO ARMADO UTILIZANDO AÇO CA-50 DE 12,5 MM - MONTAGEM. AF_06/2022</t>
  </si>
  <si>
    <t xml:space="preserve"> 2.2.6 </t>
  </si>
  <si>
    <t xml:space="preserve"> 92759 </t>
  </si>
  <si>
    <t>ARMAÇÃO DE PILAR OU VIGA DE ESTRUTURA CONVENCIONAL DE CONCRETO ARMADO UTILIZANDO AÇO CA-60 DE 5,0 MM - MONTAGEM. AF_06/2022</t>
  </si>
  <si>
    <t xml:space="preserve"> 2.2.7 </t>
  </si>
  <si>
    <t xml:space="preserve"> 2.2.8 </t>
  </si>
  <si>
    <t xml:space="preserve"> 2.2.9 </t>
  </si>
  <si>
    <t xml:space="preserve"> 2.2.10 </t>
  </si>
  <si>
    <t xml:space="preserve"> 96536 </t>
  </si>
  <si>
    <t>FABRICAÇÃO, MONTAGEM E DESMONTAGEM DE FÔRMA PARA VIGA BALDRAME, EM MADEIRA SERRADA, E=25 MM, 4 UTILIZAÇÕES. AF_01/2024</t>
  </si>
  <si>
    <t xml:space="preserve"> 2.2.11 </t>
  </si>
  <si>
    <t xml:space="preserve"> 94966 </t>
  </si>
  <si>
    <t>CONCRETO FCK = 30MPA, TRAÇO 1:2,1:2,5 (EM MASSA SECA DE CIMENTO/ AREIA MÉDIA/ BRITA 1) - PREPARO MECÂNICO COM BETONEIRA 400 L. AF_05/2021</t>
  </si>
  <si>
    <t xml:space="preserve"> 2.3 </t>
  </si>
  <si>
    <t>ALVENARIAS E ELEVAÇÕES</t>
  </si>
  <si>
    <t xml:space="preserve"> 2.3.1 </t>
  </si>
  <si>
    <t xml:space="preserve"> 103328 </t>
  </si>
  <si>
    <t>ALVENARIA DE VEDAÇÃO DE BLOCOS CERÂMICOS FURADOS NA HORIZONTAL DE 9X19X19 CM (ESPESSURA 9 CM) E ARGAMASSA DE ASSENTAMENTO COM PREPARO EM BETONEIRA. AF_12/2021</t>
  </si>
  <si>
    <t xml:space="preserve"> 2.3.2 </t>
  </si>
  <si>
    <t xml:space="preserve"> 87904 </t>
  </si>
  <si>
    <t>CHAPISCO APLICADO EM ALVENARIA (COM PRESENÇA DE VÃOS) E ESTRUTURAS DE CONCRETO DE FACHADA, COM COLHER DE PEDREIRO. ARGAMASSA TRAÇO 1:3 COM PREPARO MANUAL. AF_10/2022</t>
  </si>
  <si>
    <t xml:space="preserve"> 2.3.3 </t>
  </si>
  <si>
    <t xml:space="preserve"> 87794 </t>
  </si>
  <si>
    <t>EMBOÇO OU MASSA ÚNICA EM ARGAMASSA TRAÇO 1:2:8, PREPARO MANUAL, APLICADA MANUALMENTE EM PANOS CEGOS DE FACHADA (SEM PRESENÇA DE VÃOS), ESPESSURA DE 25 MM. AF_09/2022</t>
  </si>
  <si>
    <t xml:space="preserve"> 2.3.4 </t>
  </si>
  <si>
    <t xml:space="preserve"> 105025 </t>
  </si>
  <si>
    <t>VERGA MOLDADA IN LOCO COM UTILIZAÇÃO DE BLOCOS CANALETA, ESPESSURA DE *15* CM. AF_03/2024</t>
  </si>
  <si>
    <t xml:space="preserve"> 2.3.5 </t>
  </si>
  <si>
    <t xml:space="preserve"> 105031 </t>
  </si>
  <si>
    <t>CONTRAVERGA MOLDADA IN LOCO COM UTILIZAÇÃO DE BLOCOS CANALETA, ESPESSURA DE *15* CM. AF_03/2024</t>
  </si>
  <si>
    <t xml:space="preserve"> 2.4 </t>
  </si>
  <si>
    <t>INSTALAÇÕES ELETRICAS</t>
  </si>
  <si>
    <t xml:space="preserve"> 2.4.1 </t>
  </si>
  <si>
    <t xml:space="preserve"> 91940 </t>
  </si>
  <si>
    <t>CAIXA RETANGULAR 4" X 2" MÉDIA (1,30 M DO PISO), PVC, INSTALADA EM PAREDE - FORNECIMENTO E INSTALAÇÃO. AF_03/2023</t>
  </si>
  <si>
    <t xml:space="preserve"> 2.4.2 </t>
  </si>
  <si>
    <t xml:space="preserve"> 061441 </t>
  </si>
  <si>
    <t>CAIXA DE PISO 4X4 FECHADA E BAIXA TRAMONTINA</t>
  </si>
  <si>
    <t xml:space="preserve"> 2.4.3 </t>
  </si>
  <si>
    <t xml:space="preserve"> 91936 </t>
  </si>
  <si>
    <t>CAIXA OCTOGONAL 4" X 4", PVC, INSTALADA EM LAJE - FORNECIMENTO E INSTALAÇÃO. AF_03/2023</t>
  </si>
  <si>
    <t xml:space="preserve"> 2.4.4 </t>
  </si>
  <si>
    <t xml:space="preserve"> 1119 </t>
  </si>
  <si>
    <t>ORSE</t>
  </si>
  <si>
    <t>Curva 90º de pvc rígido soldável, marrom  diâm = 40mm</t>
  </si>
  <si>
    <t>un</t>
  </si>
  <si>
    <t xml:space="preserve"> 2.4.5 </t>
  </si>
  <si>
    <t xml:space="preserve"> 104450 </t>
  </si>
  <si>
    <t>LUVA DE EMENDA PARA ELETRODUTO, AÇO GALVANIZADO, DN 40 MM (1 1/2''), APARENTE - FORNECIMENTO E INSTALAÇÃO. AF_10/2022</t>
  </si>
  <si>
    <t xml:space="preserve"> 2.4.6 </t>
  </si>
  <si>
    <t xml:space="preserve"> 93660 </t>
  </si>
  <si>
    <t>DISJUNTOR BIPOLAR TIPO DIN, CORRENTE NOMINAL DE 10A - FORNECIMENTO E INSTALAÇÃO. AF_10/2020</t>
  </si>
  <si>
    <t xml:space="preserve"> 2.4.7 </t>
  </si>
  <si>
    <t xml:space="preserve"> 93661 </t>
  </si>
  <si>
    <t>DISJUNTOR BIPOLAR TIPO DIN, CORRENTE NOMINAL DE 16A - FORNECIMENTO E INSTALAÇÃO. AF_10/2020</t>
  </si>
  <si>
    <t xml:space="preserve"> 2.4.8 </t>
  </si>
  <si>
    <t xml:space="preserve"> 93662 </t>
  </si>
  <si>
    <t>DISJUNTOR BIPOLAR TIPO DIN, CORRENTE NOMINAL DE 20A - FORNECIMENTO E INSTALAÇÃO. AF_10/2020</t>
  </si>
  <si>
    <t xml:space="preserve"> 2.4.9 </t>
  </si>
  <si>
    <t xml:space="preserve"> 93673 </t>
  </si>
  <si>
    <t>DISJUNTOR TRIPOLAR TIPO DIN, CORRENTE NOMINAL DE 50A - FORNECIMENTO E INSTALAÇÃO. AF_10/2020</t>
  </si>
  <si>
    <t xml:space="preserve"> 2.4.10 </t>
  </si>
  <si>
    <t xml:space="preserve"> 91953 </t>
  </si>
  <si>
    <t>INTERRUPTOR SIMPLES (1 MÓDULO), 10A/250V, INCLUINDO SUPORTE E PLACA - FORNECIMENTO E INSTALAÇÃO. AF_03/2023</t>
  </si>
  <si>
    <t xml:space="preserve"> 2.4.11 </t>
  </si>
  <si>
    <t xml:space="preserve"> 654 </t>
  </si>
  <si>
    <t>Caixa de derivação em pvc 4" x 2" c/tampa cega, embutir, p/eletroduto</t>
  </si>
  <si>
    <t xml:space="preserve"> 2.4.12 </t>
  </si>
  <si>
    <t xml:space="preserve"> 91996 </t>
  </si>
  <si>
    <t>TOMADA MÉDIA DE EMBUTIR (1 MÓDULO), 2P+T 10 A, INCLUINDO SUPORTE E PLACA - FORNECIMENTO E INSTALAÇÃO. AF_03/2023</t>
  </si>
  <si>
    <t xml:space="preserve"> 2.4.13 </t>
  </si>
  <si>
    <t xml:space="preserve"> 92004 </t>
  </si>
  <si>
    <t>TOMADA MÉDIA DE EMBUTIR (2 MÓDULOS), 2P+T 10 A, INCLUINDO SUPORTE E PLACA - FORNECIMENTO E INSTALAÇÃO. AF_03/2023</t>
  </si>
  <si>
    <t xml:space="preserve"> 2.4.14 </t>
  </si>
  <si>
    <t xml:space="preserve"> 91959 </t>
  </si>
  <si>
    <t>INTERRUPTOR SIMPLES (2 MÓDULOS), 10A/250V, INCLUINDO SUPORTE E PLACA - FORNECIMENTO E INSTALAÇÃO. AF_03/2023</t>
  </si>
  <si>
    <t xml:space="preserve"> 2.4.15 </t>
  </si>
  <si>
    <t xml:space="preserve"> 91967 </t>
  </si>
  <si>
    <t>INTERRUPTOR SIMPLES (3 MÓDULOS), 10A/250V, INCLUINDO SUPORTE E PLACA - FORNECIMENTO E INSTALAÇÃO. AF_03/2023</t>
  </si>
  <si>
    <t xml:space="preserve"> 2.4.16 </t>
  </si>
  <si>
    <t xml:space="preserve"> 062182 </t>
  </si>
  <si>
    <t>TOMADA PISO 2P UNIVERSAL 10A-250V</t>
  </si>
  <si>
    <t xml:space="preserve"> 2.4.17 </t>
  </si>
  <si>
    <t xml:space="preserve"> 93674 </t>
  </si>
  <si>
    <t>DISJUNTOR BIPOLAR TIPO DR, CORRENTE NOMINAL DE 25A - FORNECIMENTO E INSTALAÇÃO. AF_10/2020</t>
  </si>
  <si>
    <t xml:space="preserve"> 2.4.18 </t>
  </si>
  <si>
    <t xml:space="preserve"> 97296 </t>
  </si>
  <si>
    <t>CURVA HORIZONTAL 90º, PARA ELETROCALHA, LISA OU PERFURADA EM AÇO GALVANIZADO, LARGURA DE 400MM E ALTURA DE 50MM - FORNECIMENTO E INSTALAÇÃO. AF_04/2023</t>
  </si>
  <si>
    <t xml:space="preserve"> 2.4.19 </t>
  </si>
  <si>
    <t xml:space="preserve"> 97244 </t>
  </si>
  <si>
    <t>ELETROCALHA LISA OU PERFURADA EM AÇO GALVANIZADO, LARGURA 400MM E ALTURA 50MM, INCLUSIVE EMENDA E FIXAÇÃO - FORNECIMENTO E INSTALAÇÃO. AF_04/2023</t>
  </si>
  <si>
    <t xml:space="preserve"> 2.4.20 </t>
  </si>
  <si>
    <t xml:space="preserve"> 55865 </t>
  </si>
  <si>
    <t>ELETRODUTO DE PVC RIGIDO ROSCAVEL DN 40MM (1 1/2") INCL CONEXOES, FORNECIMENTO E INSTALACAO</t>
  </si>
  <si>
    <t xml:space="preserve"> 2.4.21 </t>
  </si>
  <si>
    <t xml:space="preserve"> 91833 </t>
  </si>
  <si>
    <t>ELETRODUTO FLEXÍVEL CORRUGADO REFORÇADO, PVC, DN 20 MM (1/2"), PARA CIRCUITOS TERMINAIS, INSTALADO EM FORRO - FORNECIMENTO E INSTALAÇÃO. AF_03/2023</t>
  </si>
  <si>
    <t xml:space="preserve"> 2.4.22 </t>
  </si>
  <si>
    <t xml:space="preserve"> 91835 </t>
  </si>
  <si>
    <t>ELETRODUTO FLEXÍVEL CORRUGADO REFORÇADO, PVC, DN 25 MM (3/4"), PARA CIRCUITOS TERMINAIS, INSTALADO EM FORRO - FORNECIMENTO E INSTALAÇÃO. AF_03/2023</t>
  </si>
  <si>
    <t xml:space="preserve"> 2.4.23 </t>
  </si>
  <si>
    <t xml:space="preserve"> 91924 </t>
  </si>
  <si>
    <t>CABO DE COBRE FLEXÍVEL ISOLADO, 1,5 MM², ANTI-CHAMA 450/750 V, PARA CIRCUITOS TERMINAIS - FORNECIMENTO E INSTALAÇÃO. AF_03/2023</t>
  </si>
  <si>
    <t xml:space="preserve"> 2.4.24 </t>
  </si>
  <si>
    <t xml:space="preserve"> 91926 </t>
  </si>
  <si>
    <t>CABO DE COBRE FLEXÍVEL ISOLADO, 2,5 MM², ANTI-CHAMA 450/750 V, PARA CIRCUITOS TERMINAIS - FORNECIMENTO E INSTALAÇÃO. AF_03/2023</t>
  </si>
  <si>
    <t xml:space="preserve"> 2.4.25 </t>
  </si>
  <si>
    <t xml:space="preserve"> 91928 </t>
  </si>
  <si>
    <t>CABO DE COBRE FLEXÍVEL ISOLADO, 4 MM², ANTI-CHAMA 450/750 V, PARA CIRCUITOS TERMINAIS - FORNECIMENTO E INSTALAÇÃO. AF_03/2023</t>
  </si>
  <si>
    <t xml:space="preserve"> 2.4.26 </t>
  </si>
  <si>
    <t xml:space="preserve"> 91930 </t>
  </si>
  <si>
    <t>CABO DE COBRE FLEXÍVEL ISOLADO, 6 MM², ANTI-CHAMA 450/750 V, PARA CIRCUITOS TERMINAIS - FORNECIMENTO E INSTALAÇÃO. AF_03/2023</t>
  </si>
  <si>
    <t xml:space="preserve"> 2.4.27 </t>
  </si>
  <si>
    <t xml:space="preserve"> 103784 </t>
  </si>
  <si>
    <t>LUMINÁRIA TIPO PLAFON QUADRADA, DE SOBREPOR, COM LED DE 18 W - FORNECIMENTO E INSTALAÇÃO. AF_09/2024</t>
  </si>
  <si>
    <t xml:space="preserve"> 2.4.28 </t>
  </si>
  <si>
    <t xml:space="preserve"> 12229 </t>
  </si>
  <si>
    <t>Quadro de distribuição de embutir, em chapa de aço, para até 36 disjuntores, com barramento, padrão DIN, exclusive disjuntores</t>
  </si>
  <si>
    <t xml:space="preserve"> 2.5 </t>
  </si>
  <si>
    <t>LOUÇAS E METAIS</t>
  </si>
  <si>
    <t xml:space="preserve"> 2.5.1 </t>
  </si>
  <si>
    <t xml:space="preserve"> 86931 </t>
  </si>
  <si>
    <t>VASO SANITÁRIO SIFONADO COM CAIXA ACOPLADA LOUÇA BRANCA, INCLUSO ENGATE FLEXÍVEL EM PLÁSTICO BRANCO, 1/2 X 40CM - FORNECIMENTO E INSTALAÇÃO. AF_01/2020</t>
  </si>
  <si>
    <t xml:space="preserve"> 2.5.2 </t>
  </si>
  <si>
    <t xml:space="preserve"> 95472 </t>
  </si>
  <si>
    <t>VASO SANITARIO SIFONADO CONVENCIONAL PARA PCD SEM FURO FRONTAL COM LOUÇA BRANCA SEM ASSENTO, INCLUSO CONJUNTO DE LIGAÇÃO PARA BACIA SANITÁRIA AJUSTÁVEL - FORNECIMENTO E INSTALAÇÃO. AF_01/2020</t>
  </si>
  <si>
    <t xml:space="preserve"> 2.5.3 </t>
  </si>
  <si>
    <t xml:space="preserve"> 200067 </t>
  </si>
  <si>
    <t>BANCADA SECA EM GRANITO BRANCO ITAUNAS</t>
  </si>
  <si>
    <t xml:space="preserve"> 2.5.4 </t>
  </si>
  <si>
    <t xml:space="preserve"> 190188 </t>
  </si>
  <si>
    <t>CUBA DE SOBREPOR RETANGULAR L.1061.17 DECA COM METAIS</t>
  </si>
  <si>
    <t xml:space="preserve"> 2.5.5 </t>
  </si>
  <si>
    <t xml:space="preserve"> 86941 </t>
  </si>
  <si>
    <t>LAVATÓRIO LOUÇA BRANCA COM COLUNA, 45 X 55CM OU EQUIVALENTE, PADRÃO MÉDIO, INCLUSO SIFÃO TIPO GARRAFA, VÁLVULA E ENGATE FLEXÍVEL DE 40CM EM METAL CROMADO, COM TORNEIRA CROMADA DE MESA, PADRÃO MÉDIO - FORNECIMENTO E INSTALAÇÃO. AF_01/2020</t>
  </si>
  <si>
    <t xml:space="preserve"> 2.5.6 </t>
  </si>
  <si>
    <t xml:space="preserve"> 190429 </t>
  </si>
  <si>
    <t>BANCADA EM GRANITO CINZA ANDORINHA</t>
  </si>
  <si>
    <t xml:space="preserve"> 2.5.7 </t>
  </si>
  <si>
    <t xml:space="preserve"> 86936 </t>
  </si>
  <si>
    <t>CUBA DE EMBUTIR DE AÇO INOXIDÁVEL MÉDIA, INCLUSO VÁLVULA TIPO AMERICANA E SIFÃO TIPO GARRAFA EM METAL CROMADO - FORNECIMENTO E INSTALAÇÃO. AF_01/2020</t>
  </si>
  <si>
    <t xml:space="preserve"> 2.5.8 </t>
  </si>
  <si>
    <t xml:space="preserve"> 86915 </t>
  </si>
  <si>
    <t>TORNEIRA CROMADA DE MESA, 1/2" OU 3/4", PARA LAVATÓRIO, PADRÃO MÉDIO - FORNECIMENTO E INSTALAÇÃO. AF_01/2020</t>
  </si>
  <si>
    <t xml:space="preserve"> 2.5.9 </t>
  </si>
  <si>
    <t xml:space="preserve"> 86910 </t>
  </si>
  <si>
    <t>TORNEIRA CROMADA TUBO MÓVEL, DE PAREDE, 1/2" OU 3/4", PARA PIA DE COZINHA, PADRÃO MÉDIO - FORNECIMENTO E INSTALAÇÃO. AF_01/2020</t>
  </si>
  <si>
    <t xml:space="preserve"> 2.5.10 </t>
  </si>
  <si>
    <t xml:space="preserve"> 100867 </t>
  </si>
  <si>
    <t>BARRA DE APOIO RETA, EM ACO INOX POLIDO, COMPRIMENTO 70 CM, FIXADA NA PAREDE - FORNECIMENTO E INSTALAÇÃO. AF_01/2020</t>
  </si>
  <si>
    <t xml:space="preserve"> 2.5.11 </t>
  </si>
  <si>
    <t xml:space="preserve"> 99841 </t>
  </si>
  <si>
    <t>GUARDA-CORPO PANORÂMICO COM PERFIS DE ALUMÍNIO E VIDRO LAMINADO 8 MM, FIXADO COM CHUMBADOR MECÂNICO. AF_04/2019_PS</t>
  </si>
  <si>
    <t xml:space="preserve"> 2.5.12 </t>
  </si>
  <si>
    <t xml:space="preserve"> 090043 </t>
  </si>
  <si>
    <t>DIVISORIA SANITARIA DE GRANITO E+3CM H=1,80 COM FERRAGENS</t>
  </si>
  <si>
    <t xml:space="preserve"> 2.6 </t>
  </si>
  <si>
    <t>ESQUADRIAS</t>
  </si>
  <si>
    <t xml:space="preserve"> 2.6.1 </t>
  </si>
  <si>
    <t xml:space="preserve"> 94570 </t>
  </si>
  <si>
    <t>JANELA DE ALUMÍNIO DE CORRER COM 2 FOLHAS PARA VIDROS (VIDROS INCLUSOS), BATENTE/ REQUADRO 6 A 14 CM, ACABAMENTO COM ACETATO OU BRILHANTE, FIXAÇÃO COM PARAFUSO, SEM GUARNIÇÃO/ ALIZAR, DIMENSÕES 100X120 CM, VEDAÇÃO COM SILICONE, EXCLUSIVE CONTRAMARCO - FORNECIMENTO E INSTALAÇÃO. AF_11/2024</t>
  </si>
  <si>
    <t xml:space="preserve"> 2.6.2 </t>
  </si>
  <si>
    <t xml:space="preserve"> 105810 </t>
  </si>
  <si>
    <t>JANELA DE ALUMÍNIO TIPO MAXIM-AR, VIDRO INCLUSO, COM BANDEIRA, FIXAÇÃO COM PARAFUSO, SEM GUARNIÇÃO/ ALIZAR, DIMENSÕES 100X80 (A X L) CM, SEM ACABAMENTO, VEDAÇÃO COM SILICONE, EXCLUSIVE CONTRAMARCO - FORNECIMENTO E INSTALAÇÃO. AF_11/2024</t>
  </si>
  <si>
    <t xml:space="preserve"> 2.6.3 </t>
  </si>
  <si>
    <t xml:space="preserve"> 150210 </t>
  </si>
  <si>
    <t>PORTA DUPLA EM VIDRO LAMINADO INCOLOR 8mm COM FERRAGENS</t>
  </si>
  <si>
    <t xml:space="preserve"> 2.6.4 </t>
  </si>
  <si>
    <t xml:space="preserve"> 100687 </t>
  </si>
  <si>
    <t>KIT DE PORTA DE MADEIRA FRISADA, SEMI-OCA (LEVE OU MÉDIA), PADRÃO MÉDIO, 60X210CM, ESPESSURA DE 3,5CM, ITENS INCLUSOS: DOBRADIÇAS, MONTAGEM E INSTALAÇÃO DE BATENTE, FECHADURA COM EXECUÇÃO DO FURO - FORNECIMENTO E INSTALAÇÃO. AF_12/2019</t>
  </si>
  <si>
    <t xml:space="preserve"> 2.6.5 </t>
  </si>
  <si>
    <t xml:space="preserve"> 100689 </t>
  </si>
  <si>
    <t>KIT DE PORTA DE MADEIRA FRISADA, SEMI-OCA (LEVE OU MÉDIA), PADRÃO MÉDIO, 80X210CM, ESPESSURA DE 3,5CM, ITENS INCLUSOS: DOBRADIÇAS, MONTAGEM E INSTALAÇÃO DE BATENTE, FECHADURA COM EXECUÇÃO DO FURO - FORNECIMENTO E INSTALAÇÃO. AF_12/2019</t>
  </si>
  <si>
    <t xml:space="preserve"> 2.6.6 </t>
  </si>
  <si>
    <t xml:space="preserve"> 100682 </t>
  </si>
  <si>
    <t>KIT DE PORTA DE MADEIRA FRISADA, SEMI-OCA (LEVE OU MÉDIA), PADRÃO POPULAR, 70X210CM, ESPESSURA DE 3CM, ITENS INCLUSOS: DOBRADIÇAS, MONTAGEM E INSTALAÇÃO DE BATENTE, FECHADURA COM EXECUÇÃO DO FURO - FORNECIMENTO E INSTALAÇÃO. AF_12/2019</t>
  </si>
  <si>
    <t xml:space="preserve"> 2.6.7 </t>
  </si>
  <si>
    <t xml:space="preserve"> 110691 </t>
  </si>
  <si>
    <t>PORTA COMPLETA MADEIRA 1 FL.0,80x2,10m-CORRER</t>
  </si>
  <si>
    <t xml:space="preserve"> 2.6.8 </t>
  </si>
  <si>
    <t xml:space="preserve"> 12676 </t>
  </si>
  <si>
    <t>Porta corta fogo 2,20x2,10m, duas folhas, abrir, classe P90, acabamento amadeirado, da DKS ou similar - inclusive batente</t>
  </si>
  <si>
    <t xml:space="preserve"> 2.6.9 </t>
  </si>
  <si>
    <t xml:space="preserve"> 12983 </t>
  </si>
  <si>
    <t>Fechadura maçaneta externa com chave, cor cinza, para porta com barra antipânico simples, DKS ou similar</t>
  </si>
  <si>
    <t xml:space="preserve"> 2.6.10 </t>
  </si>
  <si>
    <t xml:space="preserve"> C4643 </t>
  </si>
  <si>
    <t>SEINFRA</t>
  </si>
  <si>
    <t>INSTALAÇÃO DE BARRA ANTI-PÂNICO DUPLA C/ TRAVA EM AÇO INOX DIÂM. 1 1/2</t>
  </si>
  <si>
    <t>CJ</t>
  </si>
  <si>
    <t xml:space="preserve"> 2.7 </t>
  </si>
  <si>
    <t>FORRO</t>
  </si>
  <si>
    <t xml:space="preserve"> 2.7.1 </t>
  </si>
  <si>
    <t xml:space="preserve"> 96114 </t>
  </si>
  <si>
    <t>FORRO EM DRYWALL, PARA AMBIENTES COMERCIAIS, INCLUSIVE ESTRUTURA BIRECIONAL DE FIXAÇÃO. AF_08/2023_PS</t>
  </si>
  <si>
    <t xml:space="preserve"> 2.7.2 </t>
  </si>
  <si>
    <t xml:space="preserve"> 104757 </t>
  </si>
  <si>
    <t>FORRO EM FIBRA MINERAL, PARA AMBIENTES COMERCIAIS, INCLUSIVE ESTRUTURA DE FIXAÇÃO. AF_08/2023</t>
  </si>
  <si>
    <t xml:space="preserve"> 2.8 </t>
  </si>
  <si>
    <t>INSTALAÇÕES HIDROSSANITARIAS</t>
  </si>
  <si>
    <t xml:space="preserve"> 2.8.1 </t>
  </si>
  <si>
    <t xml:space="preserve"> 89429 </t>
  </si>
  <si>
    <t>ADAPTADOR CURTO COM BOLSA E ROSCA PARA REGISTRO, PVC, SOLDÁVEL, DN 25MM X 3/4, INSTALADO EM RAMAL DE DISTRIBUIÇÃO DE ÁGUA - FORNECIMENTO E INSTALAÇÃO. AF_06/2022</t>
  </si>
  <si>
    <t xml:space="preserve"> 2.8.2 </t>
  </si>
  <si>
    <t xml:space="preserve"> 89366 </t>
  </si>
  <si>
    <t>JOELHO 90 GRAUS COM BUCHA DE LATÃO, PVC, SOLDÁVEL, DN 25MM, X 3/4 INSTALADO EM RAMAL OU SUB-RAMAL DE ÁGUA - FORNECIMENTO E INSTALAÇÃO. AF_06/2022</t>
  </si>
  <si>
    <t xml:space="preserve"> 2.8.3 </t>
  </si>
  <si>
    <t xml:space="preserve"> 2.8.4 </t>
  </si>
  <si>
    <t xml:space="preserve"> 89408 </t>
  </si>
  <si>
    <t>JOELHO 90 GRAUS, PVC, SOLDÁVEL, DN 25MM, INSTALADO EM RAMAL DE DISTRIBUIÇÃO DE ÁGUA - FORNECIMENTO E INSTALAÇÃO. AF_06/2022</t>
  </si>
  <si>
    <t xml:space="preserve"> 2.8.5 </t>
  </si>
  <si>
    <t xml:space="preserve"> 89617 </t>
  </si>
  <si>
    <t>TE, PVC, SOLDÁVEL, DN 25MM, INSTALADO EM PRUMADA DE ÁGUA - FORNECIMENTO E INSTALAÇÃO. AF_06/2022</t>
  </si>
  <si>
    <t xml:space="preserve"> 2.8.6 </t>
  </si>
  <si>
    <t xml:space="preserve"> 94689 </t>
  </si>
  <si>
    <t>TÊ COM BUCHA DE LATÃO NA BOLSA CENTRAL, PVC, SOLDÁVEL, DN 25 MM X 3/4", INSTALADO EM RESERVAÇÃO PREDIAL DE ÁGUA - FORNECIMENTO E INSTALAÇÃO. AF_04/2024</t>
  </si>
  <si>
    <t xml:space="preserve"> 2.8.7 </t>
  </si>
  <si>
    <t xml:space="preserve"> 89987 </t>
  </si>
  <si>
    <t>REGISTRO DE GAVETA BRUTO, LATÃO, ROSCÁVEL, 3/4", COM ACABAMENTO E CANOPLA CROMADOS - FORNECIMENTO E INSTALAÇÃO. AF_08/2021</t>
  </si>
  <si>
    <t xml:space="preserve"> 2.8.8 </t>
  </si>
  <si>
    <t xml:space="preserve"> 89402 </t>
  </si>
  <si>
    <t>TUBO, PVC, SOLDÁVEL, DE 25MM, INSTALADO EM RAMAL DE DISTRIBUIÇÃO DE ÁGUA - FORNECIMENTO E INSTALAÇÃO. AF_06/2022</t>
  </si>
  <si>
    <t xml:space="preserve"> 2.8.9 </t>
  </si>
  <si>
    <t xml:space="preserve"> 102623 </t>
  </si>
  <si>
    <t>CAIXA D´ÁGUA EM POLIETILENO, 1000 LITROS (INCLUSOS TUBOS, CONEXÕES E TORNEIRA DE BÓIA) - FORNECIMENTO E INSTALAÇÃO. AF_06/2021</t>
  </si>
  <si>
    <t xml:space="preserve"> 2.8.10 </t>
  </si>
  <si>
    <t xml:space="preserve"> 72559 </t>
  </si>
  <si>
    <t>JOELHO PVC 45º ESGOTO 40MM - FORNECIMENTO E INSTALACAO</t>
  </si>
  <si>
    <t xml:space="preserve"> 2.8.11 </t>
  </si>
  <si>
    <t xml:space="preserve"> 72561 </t>
  </si>
  <si>
    <t>JOELHO PVC 45º ESGOTO 50MM - FORNECIMENTO E INSTALACAO</t>
  </si>
  <si>
    <t xml:space="preserve"> 2.8.12 </t>
  </si>
  <si>
    <t xml:space="preserve"> 72564 </t>
  </si>
  <si>
    <t>JOELHO PVC 45º ESGOTO 75MM - FORNECIMENTO E INSTALACAO</t>
  </si>
  <si>
    <t xml:space="preserve"> 2.8.13 </t>
  </si>
  <si>
    <t xml:space="preserve"> 72558 </t>
  </si>
  <si>
    <t>JOELHO PVC 90º ESGOTO 40MM - FORNECIMENTO E INSTALACAO</t>
  </si>
  <si>
    <t xml:space="preserve"> 2.8.14 </t>
  </si>
  <si>
    <t xml:space="preserve"> 72560 </t>
  </si>
  <si>
    <t>JOELHO PVC 90º ESGOTO 50MM - FORNECIMENTO E INSTALACAO</t>
  </si>
  <si>
    <t xml:space="preserve"> 2.8.15 </t>
  </si>
  <si>
    <t xml:space="preserve"> 72556 </t>
  </si>
  <si>
    <t>JOELHO PVC 90º ESGOTO 100MM - FORNECIMENTO E INSTALACAO</t>
  </si>
  <si>
    <t xml:space="preserve"> 2.8.16 </t>
  </si>
  <si>
    <t xml:space="preserve"> 053328 </t>
  </si>
  <si>
    <t>JOELHO 90 PVC COM ANEL DE BORRACHA 50mm</t>
  </si>
  <si>
    <t xml:space="preserve"> 2.8.17 </t>
  </si>
  <si>
    <t xml:space="preserve"> 053417 </t>
  </si>
  <si>
    <t>JUNCAO SIMPLES PVC ESGOTO 40x40mm</t>
  </si>
  <si>
    <t xml:space="preserve"> 2.8.18 </t>
  </si>
  <si>
    <t xml:space="preserve"> 1559 </t>
  </si>
  <si>
    <t>Junção simples em pvc rígido soldável, para esgoto primário, diâm = 50 x 50mm</t>
  </si>
  <si>
    <t xml:space="preserve"> 2.8.19 </t>
  </si>
  <si>
    <t xml:space="preserve"> 1562 </t>
  </si>
  <si>
    <t>Junção simples em pvc rígido soldável, para esgoto primário, diâm = 100 x 50mm</t>
  </si>
  <si>
    <t xml:space="preserve"> 2.8.20 </t>
  </si>
  <si>
    <t xml:space="preserve"> UEM12282/001 </t>
  </si>
  <si>
    <t>CAIXA DE INSPEÇÃO SIFONADA HIDRÁULICA RETANGULAR EM ALVENARIA COM TIJOLOS CERÂMICOS MACIÇOS, DIMENSÕES INTERNAS: 0,6X0,6X0,6 M PARA REDE DE ESGOTO COM TAMPA DE CONCRETO ARMADO PARA CAIXA. - (AF-06/2022)</t>
  </si>
  <si>
    <t xml:space="preserve"> 2.8.21 </t>
  </si>
  <si>
    <t xml:space="preserve"> 052145 </t>
  </si>
  <si>
    <t>BUCHA REDUCAO SOLDAVEL LONGA PVC 32x25mm</t>
  </si>
  <si>
    <t xml:space="preserve"> 2.8.22 </t>
  </si>
  <si>
    <t xml:space="preserve"> 1135 </t>
  </si>
  <si>
    <t>Joelho 90º de pvc rígido soldável, marrom  diâm = 25mm</t>
  </si>
  <si>
    <t xml:space="preserve"> 2.8.23 </t>
  </si>
  <si>
    <t xml:space="preserve"> 1585 </t>
  </si>
  <si>
    <t>Tê sanitário em pvc rígido soldável, para esgoto primário, diâm = 50 x 50mm</t>
  </si>
  <si>
    <t xml:space="preserve"> 2.8.24 </t>
  </si>
  <si>
    <t xml:space="preserve"> 1590 </t>
  </si>
  <si>
    <t>Tê sanitário em pvc rígido soldável, para esgoto primário, diâm = 100 x 100mm</t>
  </si>
  <si>
    <t xml:space="preserve"> 2.8.25 </t>
  </si>
  <si>
    <t xml:space="preserve"> 103539 </t>
  </si>
  <si>
    <t>VÁLVULA DE RETENÇÃO DE FERRO FUNDIDO PARA REDE DE ÁGUA OU ESGOTO, DN 100 MM, JUNTA FLANGEADA. AF_12/2021</t>
  </si>
  <si>
    <t xml:space="preserve"> 2.8.26 </t>
  </si>
  <si>
    <t xml:space="preserve"> 053425 </t>
  </si>
  <si>
    <t>LUVA PVC ESGOTO NORMAL 50mm</t>
  </si>
  <si>
    <t xml:space="preserve"> 2.8.27 </t>
  </si>
  <si>
    <t xml:space="preserve"> C1703 </t>
  </si>
  <si>
    <t>LUVA DUPLA PVC P/ESGOTO 75mm JUNTAS SOLDADAS</t>
  </si>
  <si>
    <t xml:space="preserve"> 2.8.28 </t>
  </si>
  <si>
    <t xml:space="preserve"> 89823 </t>
  </si>
  <si>
    <t>LUVA DE CORRER, PVC, SERIE NORMAL, ESGOTO PREDIAL, DN 100 MM, JUNTA ELÁSTICA, FORNECIDO E INSTALADO EM PRUMADA DE ESGOTO SANITÁRIO OU VENTILAÇÃO. AF_08/2022</t>
  </si>
  <si>
    <t xml:space="preserve"> 2.8.29 </t>
  </si>
  <si>
    <t xml:space="preserve"> C4822 </t>
  </si>
  <si>
    <t>TERMINAL DE VENTILAÇÃO PVC 50MM</t>
  </si>
  <si>
    <t xml:space="preserve"> 2.8.30 </t>
  </si>
  <si>
    <t xml:space="preserve"> 9383 </t>
  </si>
  <si>
    <t>Caixa sifonada quadrada, com três entradas e uma saida, d = 100x150x50mm, branco, com grelha, Akros ou similar</t>
  </si>
  <si>
    <t xml:space="preserve"> 2.8.31 </t>
  </si>
  <si>
    <t xml:space="preserve"> UEM12025 </t>
  </si>
  <si>
    <t>RALO HEMISFÉRICO EM Fº Fº, TIPO ABACAXI Ø 100MM - (AF-01/2022)</t>
  </si>
  <si>
    <t xml:space="preserve"> 2.8.32 </t>
  </si>
  <si>
    <t xml:space="preserve"> C2616 </t>
  </si>
  <si>
    <t>TUBO PVC SOLD. MARROM D= 25mm (3/4")</t>
  </si>
  <si>
    <t xml:space="preserve"> 2.8.33 </t>
  </si>
  <si>
    <t xml:space="preserve"> 054050 </t>
  </si>
  <si>
    <t>TUBO PVC ESGOTO 40mm</t>
  </si>
  <si>
    <t xml:space="preserve"> 2.8.34 </t>
  </si>
  <si>
    <t xml:space="preserve"> 054051 </t>
  </si>
  <si>
    <t>TUBO PVC ESGOTO 50mm</t>
  </si>
  <si>
    <t xml:space="preserve"> 2.8.35 </t>
  </si>
  <si>
    <t xml:space="preserve"> 054052 </t>
  </si>
  <si>
    <t>TUBO PVC ESGOTO 75mm</t>
  </si>
  <si>
    <t xml:space="preserve"> 2.8.36 </t>
  </si>
  <si>
    <t xml:space="preserve"> 054053 </t>
  </si>
  <si>
    <t>TUBO PVC ESGOTO 100mm</t>
  </si>
  <si>
    <t xml:space="preserve"> 2.9 </t>
  </si>
  <si>
    <t>COBERTA</t>
  </si>
  <si>
    <t xml:space="preserve"> 2.9.1 </t>
  </si>
  <si>
    <t xml:space="preserve"> CBR SC 003 </t>
  </si>
  <si>
    <t>COBERTURA EM ESTRUTURA METALICA COMPOSTA POR TESOURAS BANZO SUPERIOR U100X50X3,35MM; BANZO INFERIOR U100X50X3,35MM; MONTANTE U100X40X2MM; DIAGONAL U100X40X2MM; TRAVAMENTO U100X40X2MM; TERÇA EU100X40X17X2MM E CONTRAVENTAMENTO D=8</t>
  </si>
  <si>
    <t>und</t>
  </si>
  <si>
    <t xml:space="preserve"> 2.9.2 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</si>
  <si>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</si>
  <si>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</si>
  <si>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2.9.3 </t>
  </si>
  <si>
    <t xml:space="preserve"> 94223 </t>
  </si>
  <si>
    <t>CUMEEIRA PARA TELHA DE FIBROCIMENTO ONDULADA E = 6 MM, INCLUSO ACESSÓRIOS DE FIXAÇÃO E IÇAMENTO. AF_07/2019</t>
  </si>
  <si>
    <t xml:space="preserve"> 2.9.4 </t>
  </si>
  <si>
    <t xml:space="preserve"> 94229 </t>
  </si>
  <si>
    <t>CALHA EM CHAPA DE AÇO GALVANIZADO NÚMERO 24, DESENVOLVIMENTO DE 100 CM, INCLUSO TRANSPORTE VERTICAL. AF_07/2019</t>
  </si>
  <si>
    <t xml:space="preserve"> 2.10 </t>
  </si>
  <si>
    <t>PISO</t>
  </si>
  <si>
    <t xml:space="preserve"> 2.10.1 </t>
  </si>
  <si>
    <t xml:space="preserve"> 94974 </t>
  </si>
  <si>
    <t>CONCRETO MAGRO PARA LASTRO, TRAÇO 1:4,5:4,5 (EM MASSA SECA DE CIMENTO/ AREIA MÉDIA/ BRITA 1) - PREPARO MANUAL. AF_05/2021</t>
  </si>
  <si>
    <t xml:space="preserve"> 2.10.2 </t>
  </si>
  <si>
    <t xml:space="preserve"> 87758 </t>
  </si>
  <si>
    <t>CONTRAPISO EM ARGAMASSA PRONTA, PREPARO MECÂNICO COM MISTURADOR 300 KG, APLICADO EM ÁREAS MOLHADAS SOBRE IMPERMEABILIZAÇÃO, ACABAMENTO NÃO REFORÇADO, ESPESSURA 3CM. AF_07/2021</t>
  </si>
  <si>
    <t xml:space="preserve"> 2.11 </t>
  </si>
  <si>
    <t>EMASSAMENTO E PINTURA</t>
  </si>
  <si>
    <t xml:space="preserve"> 2.11.1 </t>
  </si>
  <si>
    <t xml:space="preserve"> 88414 </t>
  </si>
  <si>
    <t>APLICAÇÃO MANUAL DE FUNDO SELADOR ACRÍLICO EM SUPERFÍCIES INTERNAS DA SACADA DE EDIFÍCIOS DE MÚLTIPLOS PAVIMENTOS. AF_03/2024</t>
  </si>
  <si>
    <t xml:space="preserve"> 2.11.2 </t>
  </si>
  <si>
    <t xml:space="preserve"> 88413 </t>
  </si>
  <si>
    <t>APLICAÇÃO MANUAL DE FUNDO SELADOR ACRÍLICO EM SUPERFÍCIES EXTERNAS DE SACADA DE EDIFÍCIOS DE MÚLTIPLOS PAVIMENTOS. AF_03/2024</t>
  </si>
  <si>
    <t xml:space="preserve"> 2.11.3 </t>
  </si>
  <si>
    <t xml:space="preserve"> 88497 </t>
  </si>
  <si>
    <t>EMASSAMENTO COM MASSA LÁTEX, APLICAÇÃO EM PAREDE, DUAS DEMÃOS, LIXAMENTO MANUAL. AF_04/2023</t>
  </si>
  <si>
    <t xml:space="preserve"> 2.11.4 </t>
  </si>
  <si>
    <t xml:space="preserve"> 96135 </t>
  </si>
  <si>
    <t>APLICAÇÃO MANUAL DE MASSA ACRÍLICA EM PAREDES EXTERNAS DE CASAS, DUAS DEMÃOS. AF_03/2024</t>
  </si>
  <si>
    <t xml:space="preserve"> 2.11.5 </t>
  </si>
  <si>
    <t xml:space="preserve"> 95626 </t>
  </si>
  <si>
    <t>APLICAÇÃO MANUAL DE TINTA LÁTEX ACRÍLICA EM PAREDE EXTERNAS DE CASAS, DUAS DEMÃOS. AF_03/2024</t>
  </si>
  <si>
    <t xml:space="preserve"> 2.11.6 </t>
  </si>
  <si>
    <t xml:space="preserve"> 104642 </t>
  </si>
  <si>
    <t>PINTURA LÁTEX ACRÍLICA STANDARD, APLICAÇÃO MANUAL EM PAREDES, DUAS DEMÃOS. AF_04/2023</t>
  </si>
  <si>
    <t xml:space="preserve"> 2.12 </t>
  </si>
  <si>
    <t>REVESTIMENTOS</t>
  </si>
  <si>
    <t xml:space="preserve"> 2.12.1 </t>
  </si>
  <si>
    <t xml:space="preserve"> 87262 </t>
  </si>
  <si>
    <t>REVESTIMENTO CERÂMICO PARA PISO COM PLACAS TIPO PORCELANATO DE DIMENSÕES 60X60 CM APLICADA EM AMBIENTES DE ÁREA ENTRE 5 M² E 10 M². AF_02/2023_PE</t>
  </si>
  <si>
    <t xml:space="preserve"> 2.12.2 </t>
  </si>
  <si>
    <t xml:space="preserve"> 87273 </t>
  </si>
  <si>
    <t>REVESTIMENTO CERÂMICO PARA PAREDES INTERNAS COM PLACAS TIPO ESMALTADA DE DIMENSÕES 33X45 CM APLICADAS NA ALTURA INTEIRA DAS PAREDES. AF_02/2023_PE</t>
  </si>
  <si>
    <t xml:space="preserve"> 2.12.3 </t>
  </si>
  <si>
    <t xml:space="preserve"> 84179 </t>
  </si>
  <si>
    <t>CARPETE NYLON ESPESSURA 6MM, COLOCADO SOBRE ARGAMASSA TRACO 1:4 (CIMENTO E AREIA)</t>
  </si>
  <si>
    <t xml:space="preserve"> 2.13 </t>
  </si>
  <si>
    <t>EMBASAMENTO E IMPERMEABILIZAÇÕES</t>
  </si>
  <si>
    <t xml:space="preserve"> 2.13.1 </t>
  </si>
  <si>
    <t xml:space="preserve"> LOTE 16 </t>
  </si>
  <si>
    <t>ALVENARIA DE EMBASAMENTO (1VEZ) DE BLOCOS CERÂMICOS FURADOS NA HORIZONTAL DE 9X19X19 CM (ESPESSURA 9 CM) E ARGAMASSA DE ASSENTAMENTO COM PREPARO MANUAL. AF_12/2021</t>
  </si>
  <si>
    <t xml:space="preserve"> 2.13.2 </t>
  </si>
  <si>
    <t xml:space="preserve"> UEM16365 </t>
  </si>
  <si>
    <t>IMPERMEABILIZAÇÃO DE ALICERCE E VIGA BALDRAME COM 2 DEMÃOS DE TINTA ASFÁLTICA TIPO NEUTROL DA VEDACIT OU SIMILAR, EXCETO ARGAMASSA IMPERMEABILIZAÇÃO. (AF-04/2022)</t>
  </si>
  <si>
    <t xml:space="preserve"> 2.13.3 </t>
  </si>
  <si>
    <t xml:space="preserve"> 2.13.4 </t>
  </si>
  <si>
    <t xml:space="preserve"> 2.14 </t>
  </si>
  <si>
    <t>DIVERSOS</t>
  </si>
  <si>
    <t xml:space="preserve"> 2.14.1 </t>
  </si>
  <si>
    <t xml:space="preserve"> 2450 </t>
  </si>
  <si>
    <t>Limpeza geral</t>
  </si>
  <si>
    <t xml:space="preserve"> 3 </t>
  </si>
  <si>
    <t>AREA DE VIVENCIA</t>
  </si>
  <si>
    <t xml:space="preserve"> 3.1 </t>
  </si>
  <si>
    <t xml:space="preserve"> 3.2 </t>
  </si>
  <si>
    <t xml:space="preserve"> 3.3 </t>
  </si>
  <si>
    <t xml:space="preserve"> 3.4 </t>
  </si>
  <si>
    <t xml:space="preserve"> 3.5 </t>
  </si>
  <si>
    <t xml:space="preserve"> CBR SC 006 </t>
  </si>
  <si>
    <t>EXECUÇÃO DE PAVIMENTO EM PISO INTERTRAVADO, COM BLOCO RETANGULAR NATURAL DE 20 X 10 CM, ESPESSURA 8 CM. EXCLUSO INTERTRAVADO Copia da SINAPI (93681) -</t>
  </si>
  <si>
    <t xml:space="preserve"> 3.6 </t>
  </si>
  <si>
    <t xml:space="preserve"> 103314 </t>
  </si>
  <si>
    <t>INSTALAÇÃO DE PERGOLADO DE MADEIRA, EM MAÇARANDUBA, ANGELIM OU EQUIVALENTE DA REGIÃO, FIXADO COM CONCRETO SOBRE PISO DE CONCRETO EXISTENTE. AF_11/2021</t>
  </si>
  <si>
    <t xml:space="preserve"> 3.7 </t>
  </si>
  <si>
    <t xml:space="preserve"> 13929 </t>
  </si>
  <si>
    <t>Fornecimento e instalação de chapas de policarbonato, branca, 3mm, aplicado em toldo/cobertura/fechamento/etc</t>
  </si>
  <si>
    <t xml:space="preserve"> 3.8 </t>
  </si>
  <si>
    <t xml:space="preserve"> 3.9 </t>
  </si>
  <si>
    <t xml:space="preserve"> 060043 </t>
  </si>
  <si>
    <t>PONTO DE LUZ PARA ILUMINACAO HALL DE ENTRADA</t>
  </si>
  <si>
    <t xml:space="preserve"> 3.10 </t>
  </si>
  <si>
    <t xml:space="preserve"> 060386 </t>
  </si>
  <si>
    <t>LUMINARIA - PERFIL LED EMBUTIR SLIM 2M P/ FITA LED COMPLETA</t>
  </si>
  <si>
    <t xml:space="preserve"> 3.11 </t>
  </si>
  <si>
    <t xml:space="preserve"> 3402 </t>
  </si>
  <si>
    <t>Interruptor 02 seções simples</t>
  </si>
  <si>
    <t xml:space="preserve">_______________________________________________________________
</t>
  </si>
  <si>
    <t>Custo Acumulado</t>
  </si>
  <si>
    <t>51,39%</t>
  </si>
  <si>
    <t>41,83%</t>
  </si>
  <si>
    <t>29,63%</t>
  </si>
  <si>
    <t>19,66%</t>
  </si>
  <si>
    <t>9,82%</t>
  </si>
  <si>
    <t>Porcentagem Acumulado</t>
  </si>
  <si>
    <t>Custo</t>
  </si>
  <si>
    <t>9,56%</t>
  </si>
  <si>
    <t>12,2%</t>
  </si>
  <si>
    <t>9,97%</t>
  </si>
  <si>
    <t>9,84%</t>
  </si>
  <si>
    <t>Porcentagem</t>
  </si>
  <si>
    <t>30,00%
10.454,72</t>
  </si>
  <si>
    <t>20,00%
6.969,81</t>
  </si>
  <si>
    <t>50,00%
8.004,25</t>
  </si>
  <si>
    <t>100,00%
16.008,50</t>
  </si>
  <si>
    <t>40,00%
20.916,81</t>
  </si>
  <si>
    <t>30,00%
15.687,61</t>
  </si>
  <si>
    <t>100,00%
52.292,03</t>
  </si>
  <si>
    <t>20,00%
6.368,17</t>
  </si>
  <si>
    <t>30,00%
9.552,26</t>
  </si>
  <si>
    <t>40,00%
11.788,55</t>
  </si>
  <si>
    <t>20,00%
5.894,27</t>
  </si>
  <si>
    <t>100,00%
29.471,37</t>
  </si>
  <si>
    <t>30,00%
26.790,41</t>
  </si>
  <si>
    <t>40,00%
35.720,55</t>
  </si>
  <si>
    <t>100,00%
89.301,37</t>
  </si>
  <si>
    <t>40,00%
5.913,38</t>
  </si>
  <si>
    <t>30,00%
4.435,04</t>
  </si>
  <si>
    <t>100,00%
14.783,45</t>
  </si>
  <si>
    <t>60,00%
14.648,90</t>
  </si>
  <si>
    <t>40,00%
9.765,94</t>
  </si>
  <si>
    <t>100,00%
24.414,84</t>
  </si>
  <si>
    <t>50,00%
13.689,47</t>
  </si>
  <si>
    <t>20,00%
5.040,35</t>
  </si>
  <si>
    <t>30,00%
7.560,53</t>
  </si>
  <si>
    <t>100,00%
25.201,75</t>
  </si>
  <si>
    <t>40,00%
34.393,83</t>
  </si>
  <si>
    <t>20,00%
17.196,92</t>
  </si>
  <si>
    <t>100,00%
85.984,58</t>
  </si>
  <si>
    <t>40,00%
22.381,53</t>
  </si>
  <si>
    <t>60,00%
33.572,30</t>
  </si>
  <si>
    <t>100,00%
55.953,83</t>
  </si>
  <si>
    <t>10,27%
51.953,41</t>
  </si>
  <si>
    <t>13,11%
66.305,02</t>
  </si>
  <si>
    <t>10,71%
54.186,63</t>
  </si>
  <si>
    <t>10,57%
53.476,97</t>
  </si>
  <si>
    <t>10,00%
50.579,57</t>
  </si>
  <si>
    <t>100,00%
2.767,09</t>
  </si>
  <si>
    <t>240 DIAS</t>
  </si>
  <si>
    <t>210 DIAS</t>
  </si>
  <si>
    <t>180 DIAS</t>
  </si>
  <si>
    <t>150 DIAS</t>
  </si>
  <si>
    <t>120 DIAS</t>
  </si>
  <si>
    <t>90 DIAS</t>
  </si>
  <si>
    <t>60 DIAS</t>
  </si>
  <si>
    <t>30 DIAS</t>
  </si>
  <si>
    <t>Total Por Etapa</t>
  </si>
  <si>
    <t>Cronograma Físico e Financeiro</t>
  </si>
  <si>
    <t>Não Desonerado: embutido nos preços unitário dos insumos de mão de obra, de acordo com as bases.</t>
  </si>
  <si>
    <t>21,51%</t>
  </si>
  <si>
    <t xml:space="preserve">SINAPI - 04/2025 - Paraíba
SBC - 06/2025 - Paraíba
ORSE - 03/2025 - Sergipe
SEINFRA - 028 - Ceará
</t>
  </si>
  <si>
    <t>Obra de Construção de Auditorio e Area de Vivencia da Camara Municipal de Mamanguape</t>
  </si>
  <si>
    <t>Encargos Sociais</t>
  </si>
  <si>
    <t>B.D.I.</t>
  </si>
  <si>
    <t>Bancos</t>
  </si>
  <si>
    <t>Obra</t>
  </si>
  <si>
    <t>Total Geral</t>
  </si>
  <si>
    <t>Total do BDI</t>
  </si>
  <si>
    <t>Total sem BDI</t>
  </si>
  <si>
    <t>Preço Total =&gt;</t>
  </si>
  <si>
    <t>1,00</t>
  </si>
  <si>
    <t>Quant. =&gt;</t>
  </si>
  <si>
    <t>Valor com BDI =&gt;</t>
  </si>
  <si>
    <t>Valor do BDI =&gt;</t>
  </si>
  <si>
    <t>MO com LS =&gt;</t>
  </si>
  <si>
    <t>LS =&gt;</t>
  </si>
  <si>
    <t>MO sem LS =&gt;</t>
  </si>
  <si>
    <t>0,00</t>
  </si>
  <si>
    <t>19,99</t>
  </si>
  <si>
    <t>Material</t>
  </si>
  <si>
    <t>Chave de fenda chata 30 cm</t>
  </si>
  <si>
    <t xml:space="preserve"> 10579 </t>
  </si>
  <si>
    <t>Insumo</t>
  </si>
  <si>
    <t>126,85</t>
  </si>
  <si>
    <t>Alicate volt-amperimetro</t>
  </si>
  <si>
    <t xml:space="preserve"> 11241 </t>
  </si>
  <si>
    <t>35,46</t>
  </si>
  <si>
    <t>Alicate com isolamento</t>
  </si>
  <si>
    <t xml:space="preserve"> 11240 </t>
  </si>
  <si>
    <t>25,28</t>
  </si>
  <si>
    <t>Chave inglesa 12"</t>
  </si>
  <si>
    <t xml:space="preserve"> 11242 </t>
  </si>
  <si>
    <t>4,83</t>
  </si>
  <si>
    <t>Interruptor embutir 02 seções simples com placa</t>
  </si>
  <si>
    <t>1,64</t>
  </si>
  <si>
    <t>10,95</t>
  </si>
  <si>
    <t>h</t>
  </si>
  <si>
    <t>Mão de Obra</t>
  </si>
  <si>
    <t>Servente de obras (horista)</t>
  </si>
  <si>
    <t xml:space="preserve"> 00006111/SINAPI </t>
  </si>
  <si>
    <t>2,14</t>
  </si>
  <si>
    <t>14,28</t>
  </si>
  <si>
    <t>Eletricista (horista)</t>
  </si>
  <si>
    <t xml:space="preserve"> 00002436/SINAPI </t>
  </si>
  <si>
    <t>13,53</t>
  </si>
  <si>
    <t>Capa para chuva em pvc com forro de poliester, com capuz (amarela ou azul)</t>
  </si>
  <si>
    <t xml:space="preserve"> 00012894/SINAPI </t>
  </si>
  <si>
    <t>28,11</t>
  </si>
  <si>
    <t>Marreta 1 kg com cabo</t>
  </si>
  <si>
    <t xml:space="preserve"> 4729 </t>
  </si>
  <si>
    <t>121,94</t>
  </si>
  <si>
    <t>Carrinho de mao, em aco, com capacidade de *45 a 65* l / *100* kg, pneu com camara</t>
  </si>
  <si>
    <t xml:space="preserve"> 00002711/SINAPI </t>
  </si>
  <si>
    <t>13,39</t>
  </si>
  <si>
    <t>Protetor solar fps 30 com 120ml</t>
  </si>
  <si>
    <t xml:space="preserve"> 10599 </t>
  </si>
  <si>
    <t>5,21</t>
  </si>
  <si>
    <t>pr</t>
  </si>
  <si>
    <t>Óculos branco proteção</t>
  </si>
  <si>
    <t xml:space="preserve"> 1651 </t>
  </si>
  <si>
    <t>3,64</t>
  </si>
  <si>
    <t>Protetor auricular</t>
  </si>
  <si>
    <t xml:space="preserve"> 10596 </t>
  </si>
  <si>
    <t>13,81</t>
  </si>
  <si>
    <t>Talhadeira chata 10"</t>
  </si>
  <si>
    <t xml:space="preserve"> 4728 </t>
  </si>
  <si>
    <t>27,44</t>
  </si>
  <si>
    <t>Pá quadrada</t>
  </si>
  <si>
    <t xml:space="preserve"> 10788 </t>
  </si>
  <si>
    <t>0,08</t>
  </si>
  <si>
    <t>3,35</t>
  </si>
  <si>
    <t>Vale transporte</t>
  </si>
  <si>
    <t xml:space="preserve"> 2378 </t>
  </si>
  <si>
    <t>0,31</t>
  </si>
  <si>
    <t>10,41</t>
  </si>
  <si>
    <t>Almoço (Participação do empregador)</t>
  </si>
  <si>
    <t xml:space="preserve"> 158 </t>
  </si>
  <si>
    <t>0,11</t>
  </si>
  <si>
    <t>3,72</t>
  </si>
  <si>
    <t>Serviços</t>
  </si>
  <si>
    <t>Refeição - café da manhã ( café com leite e dois pães com manteiga)</t>
  </si>
  <si>
    <t xml:space="preserve"> 10761 </t>
  </si>
  <si>
    <t>Capacete de seguranca aba frontal com suspensao de polietileno, sem jugular (classe b)</t>
  </si>
  <si>
    <t xml:space="preserve"> 00012895/SINAPI </t>
  </si>
  <si>
    <t>0,19</t>
  </si>
  <si>
    <t>141,27</t>
  </si>
  <si>
    <t>Cesta Básica</t>
  </si>
  <si>
    <t xml:space="preserve"> 10492 </t>
  </si>
  <si>
    <t>9,37</t>
  </si>
  <si>
    <t>par</t>
  </si>
  <si>
    <t>Luva raspa de couro, cano curto (punho *7* cm)</t>
  </si>
  <si>
    <t xml:space="preserve"> 00012892/SINAPI </t>
  </si>
  <si>
    <t>0,01</t>
  </si>
  <si>
    <t>49,97</t>
  </si>
  <si>
    <t>Bota de seguranca com biqueira de aco e colarinho acolchoado</t>
  </si>
  <si>
    <t xml:space="preserve"> 00012893/SINAPI </t>
  </si>
  <si>
    <t>0,02</t>
  </si>
  <si>
    <t>223,06</t>
  </si>
  <si>
    <t>cj</t>
  </si>
  <si>
    <t>Exames admissionais/demissionais (checkup)</t>
  </si>
  <si>
    <t xml:space="preserve"> 10517 </t>
  </si>
  <si>
    <t>9,33</t>
  </si>
  <si>
    <t>Seguro de vida e acidente em grupo</t>
  </si>
  <si>
    <t xml:space="preserve"> 10362 </t>
  </si>
  <si>
    <t>0,06</t>
  </si>
  <si>
    <t>145,26</t>
  </si>
  <si>
    <t>Fardamento com mangas curta</t>
  </si>
  <si>
    <t xml:space="preserve"> 941 </t>
  </si>
  <si>
    <t>Tipo</t>
  </si>
  <si>
    <t>Detalhamento de Cálculo ORSE</t>
  </si>
  <si>
    <t>0,40</t>
  </si>
  <si>
    <t>2,69</t>
  </si>
  <si>
    <t>Provisórios</t>
  </si>
  <si>
    <t>Encargos Complementares - Eletricista</t>
  </si>
  <si>
    <t xml:space="preserve"> 10552 </t>
  </si>
  <si>
    <t>Composição</t>
  </si>
  <si>
    <t>0,41</t>
  </si>
  <si>
    <t>2,79</t>
  </si>
  <si>
    <t>Encargos Complementares - Servente</t>
  </si>
  <si>
    <t xml:space="preserve"> 10549 </t>
  </si>
  <si>
    <t>Conversão InfoWOrca</t>
  </si>
  <si>
    <t>8,00</t>
  </si>
  <si>
    <t>FITA LED 2835 PARA PERFIL11W 120 LEDS 1350 LUMENS</t>
  </si>
  <si>
    <t xml:space="preserve"> 036681 </t>
  </si>
  <si>
    <t>FITA ISOLANTE HIGHLAND ADESIVA 19m x 20mm</t>
  </si>
  <si>
    <t xml:space="preserve"> 003420 </t>
  </si>
  <si>
    <t>H</t>
  </si>
  <si>
    <t>ELETRICISTA</t>
  </si>
  <si>
    <t xml:space="preserve"> 099250 </t>
  </si>
  <si>
    <t>AJUDANTE DE ELETRICISTA</t>
  </si>
  <si>
    <t xml:space="preserve"> 099806 </t>
  </si>
  <si>
    <t>LUMINARIA PERFIL DE EMBUTIR 2M SLIM FITA LED LUM21</t>
  </si>
  <si>
    <t xml:space="preserve"> 000756 </t>
  </si>
  <si>
    <t>PRESILHA GARRA PARA PERFIL DE LED UNICO</t>
  </si>
  <si>
    <t xml:space="preserve"> 036680 </t>
  </si>
  <si>
    <t>INSTALACOES ELETRICAS - LUMINARIAS</t>
  </si>
  <si>
    <t>4,00</t>
  </si>
  <si>
    <t>BUCHA DE ALUMINIO PARA ELETRODUTO 1/2"</t>
  </si>
  <si>
    <t xml:space="preserve"> 003421 </t>
  </si>
  <si>
    <t>ELETRODUTO ZINCADO ELETROLITICAMENTE (LEVE) NBR 5598 15mm 1/2"</t>
  </si>
  <si>
    <t xml:space="preserve"> 003030 </t>
  </si>
  <si>
    <t>ARRUELA ACO 1/2"</t>
  </si>
  <si>
    <t xml:space="preserve"> 003422 </t>
  </si>
  <si>
    <t>CAIXA DE DERIVACAO EM FERRO ESMALTADO 30x30cm</t>
  </si>
  <si>
    <t xml:space="preserve"> 003490 </t>
  </si>
  <si>
    <t>CABO SUPERASTIC FLEX 450/750V 1,5mm2 CORES DIVERSAS</t>
  </si>
  <si>
    <t xml:space="preserve"> 003530 </t>
  </si>
  <si>
    <t>10,58</t>
  </si>
  <si>
    <t>CENTO</t>
  </si>
  <si>
    <t>PINO DE ACO COM FURO, HASTE = 27 MM (ACAO DIRETA)</t>
  </si>
  <si>
    <t xml:space="preserve"> 00037395 </t>
  </si>
  <si>
    <t>TELA DE ACO SOLDADA GALVANIZADA/ZINCADA PARA ALVENARIA, FIO D = *1,20 A 1,70* MM, MALHA 15 X 15 MM, (C X L) *50 X 7,5* CM</t>
  </si>
  <si>
    <t xml:space="preserve"> 00034557 </t>
  </si>
  <si>
    <t>BLOCO CERAMICO / TIJOLO VAZADO PARA ALVENARIA DE VEDACAO, 8 FUROS NA HORIZONTAL DE 9 X 19 X 19 CM (L X A X C)</t>
  </si>
  <si>
    <t xml:space="preserve"> 00007271 </t>
  </si>
  <si>
    <t>SEDI - SERVIÇOS DIVERSOS</t>
  </si>
  <si>
    <t>SERVENTE COM ENCARGOS COMPLEMENTARES</t>
  </si>
  <si>
    <t xml:space="preserve"> 88316 </t>
  </si>
  <si>
    <t>Composição Auxiliar</t>
  </si>
  <si>
    <t>PEDREIRO COM ENCARGOS COMPLEMENTARES</t>
  </si>
  <si>
    <t xml:space="preserve"> 88309 </t>
  </si>
  <si>
    <t>ARGAMASSA TRAÇO 1:2:8 (EM VOLUME DE CIMENTO, CAL E AREIA MÉDIA ÚMIDA) PARA EMBOÇO/MASSA ÚNICA/ASSENTAMENTO DE ALVENARIA DE VEDAÇÃO, PREPARO MECÂNICO COM BETONEIRA 400 L. AF_08/2019</t>
  </si>
  <si>
    <t xml:space="preserve"> 87292 </t>
  </si>
  <si>
    <t>PARE - PAREDES/PAINEIS</t>
  </si>
  <si>
    <t>68,35</t>
  </si>
  <si>
    <t>139,48</t>
  </si>
  <si>
    <t>Chapa em policarbonato, branca 3mm 2,05 x6,00m</t>
  </si>
  <si>
    <t xml:space="preserve"> 14713 </t>
  </si>
  <si>
    <t>0,03</t>
  </si>
  <si>
    <t>14,23</t>
  </si>
  <si>
    <t>0,05</t>
  </si>
  <si>
    <t>459,48</t>
  </si>
  <si>
    <t>Equipamento</t>
  </si>
  <si>
    <t>Serra circular eletrica portatil</t>
  </si>
  <si>
    <t xml:space="preserve"> 11249 </t>
  </si>
  <si>
    <t>2,75</t>
  </si>
  <si>
    <t>182,92</t>
  </si>
  <si>
    <t>Furadeira e Parafusadeira eletrica Bosch ou Similar profissional</t>
  </si>
  <si>
    <t xml:space="preserve"> 11248 </t>
  </si>
  <si>
    <t>0,98</t>
  </si>
  <si>
    <t>0,04</t>
  </si>
  <si>
    <t>0,09</t>
  </si>
  <si>
    <t>36,40</t>
  </si>
  <si>
    <t>Martelo com unha</t>
  </si>
  <si>
    <t xml:space="preserve"> 11244 </t>
  </si>
  <si>
    <t>0,23</t>
  </si>
  <si>
    <t>11,27</t>
  </si>
  <si>
    <t>Formão grande</t>
  </si>
  <si>
    <t xml:space="preserve"> 10578 </t>
  </si>
  <si>
    <t>0,56</t>
  </si>
  <si>
    <t>0,10</t>
  </si>
  <si>
    <t>22,23</t>
  </si>
  <si>
    <t>Serrote 40cm</t>
  </si>
  <si>
    <t xml:space="preserve"> 10577 </t>
  </si>
  <si>
    <t>1,65</t>
  </si>
  <si>
    <t>0,69</t>
  </si>
  <si>
    <t>18,56</t>
  </si>
  <si>
    <t>Carpinteiro de formas para concreto (horista)</t>
  </si>
  <si>
    <t xml:space="preserve"> 00001213/SINAPI </t>
  </si>
  <si>
    <t>0,63</t>
  </si>
  <si>
    <t>21,12</t>
  </si>
  <si>
    <t>cento</t>
  </si>
  <si>
    <t>Parafuso zincado, autobrocante, flangeado, 4,2 mm x 19 mm</t>
  </si>
  <si>
    <t xml:space="preserve"> 00040547/SINAPI </t>
  </si>
  <si>
    <t>3,62</t>
  </si>
  <si>
    <t>3,53</t>
  </si>
  <si>
    <t>2,72</t>
  </si>
  <si>
    <t>Encargos Complementares - Carpinteiro</t>
  </si>
  <si>
    <t xml:space="preserve"> 10551 </t>
  </si>
  <si>
    <t>Forros</t>
  </si>
  <si>
    <t>PRANCHAO APARELHADO *7,5 X 23* CM, EM MACARANDUBA/MASSARANDUBA, ANGELIM OU EQUIVALENTE DA REGIAO</t>
  </si>
  <si>
    <t xml:space="preserve"> 00020204 </t>
  </si>
  <si>
    <t>PILAR QUADRADO NAO APARELHADO *15 X 15* CM, EM MACARANDUBA/MASSARANDUBA, ANGELIM OU EQUIVALENTE DA REGIAO - BRUTA</t>
  </si>
  <si>
    <t xml:space="preserve"> 00035275 </t>
  </si>
  <si>
    <t>PREGO DE ACO POLIDO COM CABECA 19  X 36 (3 1/4  X  9)</t>
  </si>
  <si>
    <t xml:space="preserve"> 00039027 </t>
  </si>
  <si>
    <t>VIGA APARELHADA *6 X 16* CM, EM MACARANDUBA/MASSARANDUBA, ANGELIM OU EQUIVALENTE DA REGIAO</t>
  </si>
  <si>
    <t xml:space="preserve"> 00020211 </t>
  </si>
  <si>
    <t>M³</t>
  </si>
  <si>
    <t>PEDRA BRITADA N. 1 (9,5 A 19 MM) POSTO PEDREIRA/FORNECEDOR, SEM FRETE</t>
  </si>
  <si>
    <t xml:space="preserve"> 00004721 </t>
  </si>
  <si>
    <t>ARGAMASSA TRAÇO 1:3 (EM VOLUME DE CIMENTO E AREIA MÉDIA ÚMIDA) PARA CONTRAPISO, PREPARO MECÂNICO COM BETONEIRA 400 L. AF_08/2019</t>
  </si>
  <si>
    <t xml:space="preserve"> 87298 </t>
  </si>
  <si>
    <t>CARPINTEIRO DE FORMAS COM ENCARGOS COMPLEMENTARES</t>
  </si>
  <si>
    <t xml:space="preserve"> 88262 </t>
  </si>
  <si>
    <t>CHI</t>
  </si>
  <si>
    <t>CHOR - CUSTOS HORÁRIOS DE MÁQUINAS E EQUIPAMENTOS</t>
  </si>
  <si>
    <t>MARTELETE OU ROMPEDOR PNEUMÁTICO MANUAL, 28 KG, COM SILENCIADOR - CHI DIURNO. AF_07/2016</t>
  </si>
  <si>
    <t xml:space="preserve"> 5952 </t>
  </si>
  <si>
    <t>AJUDANTE DE CARPINTEIRO COM ENCARGOS COMPLEMENTARES</t>
  </si>
  <si>
    <t xml:space="preserve"> 88239 </t>
  </si>
  <si>
    <t>FUES - FUNDAÇÕES E ESTRUTURAS</t>
  </si>
  <si>
    <t>CONCRETO FCK = 15MPA, TRAÇO 1:3,4:3,4 (EM MASSA SECA DE CIMENTO/ AREIA MÉDIA/ SEIXO ROLADO) - PREPARO MANUAL. AF_05/2021</t>
  </si>
  <si>
    <t xml:space="preserve"> 102486 </t>
  </si>
  <si>
    <t>CHP</t>
  </si>
  <si>
    <t>MARTELETE OU ROMPEDOR PNEUMÁTICO MANUAL, 28 KG, COM SILENCIADOR - CHP DIURNO. AF_07/2016</t>
  </si>
  <si>
    <t xml:space="preserve"> 5795 </t>
  </si>
  <si>
    <t>URBA - URBANIZAÇÃO</t>
  </si>
  <si>
    <t>55,47</t>
  </si>
  <si>
    <t>PO DE PEDRA (POSTO PEDREIRA/FORNECEDOR, SEM FRETE)</t>
  </si>
  <si>
    <t xml:space="preserve"> 00004741 </t>
  </si>
  <si>
    <t>AREIA MEDIA - POSTO JAZIDA/FORNECEDOR (RETIRADO NA JAZIDA, SEM TRANSPORTE)</t>
  </si>
  <si>
    <t xml:space="preserve"> 00000370 </t>
  </si>
  <si>
    <t>PLACA VIBRATÓRIA REVERSÍVEL COM MOTOR 4 TEMPOS A GASOLINA, FORÇA CENTRÍFUGA DE 25 KN (2500 KGF), POTÊNCIA 5,5 CV - CHP DIURNO. AF_08/2015</t>
  </si>
  <si>
    <t xml:space="preserve"> 91277 </t>
  </si>
  <si>
    <t>CORTADORA DE PISO COM MOTOR 4 TEMPOS A GASOLINA, POTÊNCIA DE 13 HP, COM DISCO DE CORTE DIAMANTADO SEGMENTADO PARA CONCRETO, DIÂMETRO DE 350 MM, FURO DE 1" (14 X 1") - CHI DIURNO. AF_08/2015</t>
  </si>
  <si>
    <t xml:space="preserve"> 91285 </t>
  </si>
  <si>
    <t>PLACA VIBRATÓRIA REVERSÍVEL COM MOTOR 4 TEMPOS A GASOLINA, FORÇA CENTRÍFUGA DE 25 KN (2500 KGF), POTÊNCIA 5,5 CV - CHI DIURNO. AF_08/2015</t>
  </si>
  <si>
    <t xml:space="preserve"> 91278 </t>
  </si>
  <si>
    <t>CALCETEIRO COM ENCARGOS COMPLEMENTARES</t>
  </si>
  <si>
    <t xml:space="preserve"> 88260 </t>
  </si>
  <si>
    <t>CORTADORA DE PISO COM MOTOR 4 TEMPOS A GASOLINA, POTÊNCIA DE 13 HP, COM DISCO DE CORTE DIAMANTADO SEGMENTADO PARA CONCRETO, DIÂMETRO DE 350 MM, FURO DE 1" (14 X 1") - CHP DIURNO. AF_08/2015</t>
  </si>
  <si>
    <t xml:space="preserve"> 91283 </t>
  </si>
  <si>
    <t>Pavimento Intertravado</t>
  </si>
  <si>
    <t>15,01</t>
  </si>
  <si>
    <t>M²</t>
  </si>
  <si>
    <t>TELA DE ACO SOLDADA GALVANIZADA/ZINCADA PARA ALVENARIA, FIO D = *1,24 MM, MALHA 25 X 25 MM</t>
  </si>
  <si>
    <t xml:space="preserve"> 00037411 </t>
  </si>
  <si>
    <t>ARGAMASSA TRAÇO 1:2:8 (EM VOLUME DE CIMENTO, CAL E AREIA MÉDIA ÚMIDA) PARA EMBOÇO/MASSA ÚNICA/ASSENTAMENTO DE ALVENARIA DE VEDAÇÃO, PREPARO MANUAL. AF_08/2019</t>
  </si>
  <si>
    <t xml:space="preserve"> 87369 </t>
  </si>
  <si>
    <t>REVE - REVESTIMENTO E TRATAMENTO DE SUPERFÍCIES</t>
  </si>
  <si>
    <t>ARGAMASSA TRAÇO 1:3 (EM VOLUME DE CIMENTO E AREIA GROSSA ÚMIDA) PARA CHAPISCO CONVENCIONAL, PREPARO MANUAL. AF_08/2019</t>
  </si>
  <si>
    <t xml:space="preserve"> 87377 </t>
  </si>
  <si>
    <t>L</t>
  </si>
  <si>
    <t>TINTA ASFALTICA IMPERMEABILIZANTE DILUIDA EM SOLVENTE, PARA MATERIAIS CIMENTICIOS, METAL E MADEIRA</t>
  </si>
  <si>
    <t xml:space="preserve"> 00007313 </t>
  </si>
  <si>
    <t>PINTOR COM ENCARGOS COMPLEMENTARES</t>
  </si>
  <si>
    <t xml:space="preserve"> 88310 </t>
  </si>
  <si>
    <t>7,51</t>
  </si>
  <si>
    <t>270,89</t>
  </si>
  <si>
    <t>7,91</t>
  </si>
  <si>
    <t>kg</t>
  </si>
  <si>
    <t>Sabão em pó</t>
  </si>
  <si>
    <t xml:space="preserve"> 1997 </t>
  </si>
  <si>
    <t>0,44</t>
  </si>
  <si>
    <t>8,85</t>
  </si>
  <si>
    <t>Vassoura piaçava</t>
  </si>
  <si>
    <t xml:space="preserve"> 2414 </t>
  </si>
  <si>
    <t>1,09</t>
  </si>
  <si>
    <t>0,27</t>
  </si>
  <si>
    <t>Limpeza</t>
  </si>
  <si>
    <t>174,16</t>
  </si>
  <si>
    <t>36,38</t>
  </si>
  <si>
    <t>211,00</t>
  </si>
  <si>
    <t>CARPETE DE NYLON EM MANTA PARA TRAFEGO COMERCIAL PESADO, E = 6 A 7 MM (INSTALADO)</t>
  </si>
  <si>
    <t xml:space="preserve"> 00010710 </t>
  </si>
  <si>
    <t>ARGAMASSA TRAÇO 1:4 (EM VOLUME DE CIMENTO E AREIA MÉDIA ÚMIDA), PREPARO MANUAL. AF_08/2019</t>
  </si>
  <si>
    <t xml:space="preserve"> 88631 </t>
  </si>
  <si>
    <t>PISO - PISOS</t>
  </si>
  <si>
    <t>104,75</t>
  </si>
  <si>
    <t>REVESTIMENTO PARA PAREDE, EM CERAMICA ESMALTADA, FORMATO MENOR OU IGUAL A 2025 CM2</t>
  </si>
  <si>
    <t xml:space="preserve"> 00000536 </t>
  </si>
  <si>
    <t>ARGAMASSA COLANTE AC I PARA CERAMICAS</t>
  </si>
  <si>
    <t xml:space="preserve"> 00001381 </t>
  </si>
  <si>
    <t>REJUNTE CIMENTICIO, QUALQUER COR</t>
  </si>
  <si>
    <t xml:space="preserve"> 00034357 </t>
  </si>
  <si>
    <t>AZULEJISTA OU LADRILHISTA COM ENCARGOS COMPLEMENTARES</t>
  </si>
  <si>
    <t xml:space="preserve"> 88256 </t>
  </si>
  <si>
    <t>37,87</t>
  </si>
  <si>
    <t>ARGAMASSA COLANTE TIPO AC III</t>
  </si>
  <si>
    <t xml:space="preserve"> 00037595 </t>
  </si>
  <si>
    <t>PISO EM PORCELANATO, RETIFICADO, LISO, MONOCOLOR, ACETINADO OU POLIDO, FORMATO MAIOR QUE 2500 ATE 6400 CM2</t>
  </si>
  <si>
    <t xml:space="preserve"> 00045190 </t>
  </si>
  <si>
    <t>584,22</t>
  </si>
  <si>
    <t>TINTA LATEX ACRILICA STANDARD, COR BRANCA</t>
  </si>
  <si>
    <t xml:space="preserve"> 00035692 </t>
  </si>
  <si>
    <t>PINT - PINTURAS</t>
  </si>
  <si>
    <t>375,88</t>
  </si>
  <si>
    <t>TINTA LATEX ACRILICA PREMIUM, COR BRANCO FOSCO</t>
  </si>
  <si>
    <t xml:space="preserve"> 00007356 </t>
  </si>
  <si>
    <t>MASSA ACRILICA PARA SUPERFICIES INTERNAS E EXTERNAS</t>
  </si>
  <si>
    <t xml:space="preserve"> 00043651 </t>
  </si>
  <si>
    <t>LIXA EM FOLHA PARA PAREDE OU MADEIRA, NUMERO 120, COR VERMELHA</t>
  </si>
  <si>
    <t xml:space="preserve"> 00003767 </t>
  </si>
  <si>
    <t>MASSA CORRIDA PARA SUPERFICIES DE AMBIENTES INTERNOS</t>
  </si>
  <si>
    <t xml:space="preserve"> 00043626 </t>
  </si>
  <si>
    <t>SELADOR ACRILICO OPACO PREMIUM INTERIOR/EXTERIOR</t>
  </si>
  <si>
    <t xml:space="preserve"> 00006085 </t>
  </si>
  <si>
    <t>245,87</t>
  </si>
  <si>
    <t>CIMENTO PORTLAND COMPOSTO CP II-32</t>
  </si>
  <si>
    <t xml:space="preserve"> 00001379 </t>
  </si>
  <si>
    <t>ARGAMASSA PRONTA PARA CONTRAPISO, PREPARO COM MISTURADOR DE EIXO HORIZONTAL DE 300 KG. AF_08/2019</t>
  </si>
  <si>
    <t xml:space="preserve"> 87386 </t>
  </si>
  <si>
    <t>12,68</t>
  </si>
  <si>
    <t>52,60</t>
  </si>
  <si>
    <t>PREGO DE ACO POLIDO COM CABECA 18 X 27 (2 1/2 X 10)</t>
  </si>
  <si>
    <t xml:space="preserve"> 00005061 </t>
  </si>
  <si>
    <t>CALHA QUADRADA DE CHAPA DE ACO GALVANIZADA NUM 24, CORTE 100 CM</t>
  </si>
  <si>
    <t xml:space="preserve"> 00040784 </t>
  </si>
  <si>
    <t>310ML</t>
  </si>
  <si>
    <t>SELANTE ELASTICO MONOCOMPONENTE A BASE DE POLIURETANO (PU) PARA JUNTAS DIVERSAS</t>
  </si>
  <si>
    <t xml:space="preserve"> 00000142 </t>
  </si>
  <si>
    <t>SOLDA EM BARRA DE ESTANHO-CHUMBO 50/50</t>
  </si>
  <si>
    <t xml:space="preserve"> 00013388 </t>
  </si>
  <si>
    <t>REBITE DE REPUXO EM ALUMINIO VAZADO, DIAMETRO 3,2 X 8 MM DE COMPRIMENTO (1KG = 1025 UNIDADES)</t>
  </si>
  <si>
    <t xml:space="preserve"> 00005104 </t>
  </si>
  <si>
    <t>TELHADISTA COM ENCARGOS COMPLEMENTARES</t>
  </si>
  <si>
    <t xml:space="preserve"> 88323 </t>
  </si>
  <si>
    <t>GUINCHO ELÉTRICO DE COLUNA, CAPACIDADE 400 KG, COM MOTO FREIO, MOTOR TRIFÁSICO DE 1,25 CV - CHP DIURNO. AF_03/2016</t>
  </si>
  <si>
    <t xml:space="preserve"> 93281 </t>
  </si>
  <si>
    <t>GUINCHO ELÉTRICO DE COLUNA, CAPACIDADE 400 KG, COM MOTO FREIO, MOTOR TRIFÁSICO DE 1,25 CV - CHI DIURNO. AF_03/2016</t>
  </si>
  <si>
    <t xml:space="preserve"> 93282 </t>
  </si>
  <si>
    <t>COBE - COBERTURA</t>
  </si>
  <si>
    <t>26,30</t>
  </si>
  <si>
    <t>PARAFUSO ZINCADO ROSCA SOBERBA, CABECA SEXTAVADA, 5/16" X 250 MM, PARA FIXACAO DE TELHA EM MADEIRA</t>
  </si>
  <si>
    <t xml:space="preserve"> 00004302 </t>
  </si>
  <si>
    <t>CUMEEIRA UNIVERSAL PARA TELHA ONDULADA DE FIBROCIMENTO, E = 6 MM, ABA 210 MM, COMPRIMENTO 1100 MM (SEM AMIANTO)</t>
  </si>
  <si>
    <t xml:space="preserve"> 00007219 </t>
  </si>
  <si>
    <t>CONJUNTO ARRUELAS DE VEDACAO 5/16" PARA TELHA FIBROCIMENTO (UMA ARRUELA METALICA E UMA ARRUELA PVC - CONICAS)</t>
  </si>
  <si>
    <t xml:space="preserve"> 00001607 </t>
  </si>
  <si>
    <t>TELHA DE FIBROCIMENTO ONDULADA E = 6 MM, DE 2,44 X 1,10 M (SEM AMIANTO)</t>
  </si>
  <si>
    <t xml:space="preserve"> 00007194 </t>
  </si>
  <si>
    <t>Aluguel de lixadeira</t>
  </si>
  <si>
    <t xml:space="preserve"> 5935 </t>
  </si>
  <si>
    <t>Perfil Aço, UDC Enrijecido 100 x 50 x 3,27(kg/m) - SAE 1008/1012</t>
  </si>
  <si>
    <t xml:space="preserve"> 13121 </t>
  </si>
  <si>
    <t>m</t>
  </si>
  <si>
    <t>Cabo de aço 8,0 mm media resistencia</t>
  </si>
  <si>
    <t xml:space="preserve"> 10395 </t>
  </si>
  <si>
    <t>ELETRODO REVESTIDO AWS - E7018, DIAMETRO IGUAL A 4,00 MM</t>
  </si>
  <si>
    <t xml:space="preserve"> 00010997 </t>
  </si>
  <si>
    <t>Perfil Aço, UDC Simples 100 x 50 x 4,48(kg/m) - SAE 1008/1012</t>
  </si>
  <si>
    <t xml:space="preserve"> 13110 </t>
  </si>
  <si>
    <t>Perfil Aço, UDC Simples 100 x 40 x 3,06(kg/m) - SAE 1008/1012</t>
  </si>
  <si>
    <t xml:space="preserve"> 13107 </t>
  </si>
  <si>
    <t>Aluguel de máquina solda  - 475A trifásica : capacidade - grande</t>
  </si>
  <si>
    <t xml:space="preserve"> 8250 </t>
  </si>
  <si>
    <t>Outras Pinturas</t>
  </si>
  <si>
    <t>Pintura de proteção sobre superfícies metálicas com aplicação de 01 demão de tinta epoxi fundo óxido de ferro - R1</t>
  </si>
  <si>
    <t xml:space="preserve"> 3738 </t>
  </si>
  <si>
    <t>Pintura em Estrutura Metálica</t>
  </si>
  <si>
    <t>Pintura de acabamento em superfícies metálicas com aplicação de 02 demãos de tinta esmalte epoxi branco, e = 35 micra p/ demão, aplicado com rolo e pincel- R1</t>
  </si>
  <si>
    <t xml:space="preserve"> 3759 </t>
  </si>
  <si>
    <t>M/MES</t>
  </si>
  <si>
    <t>LOCACAO DE ANDAIME METALICO TUBULAR TIPO TORRE</t>
  </si>
  <si>
    <t xml:space="preserve"> 95135 </t>
  </si>
  <si>
    <t>SOLDADOR COM ENCARGOS COMPLEMENTARES</t>
  </si>
  <si>
    <t xml:space="preserve"> 88317 </t>
  </si>
  <si>
    <t>103,72</t>
  </si>
  <si>
    <t>TUBO PVC ESGOTO SERIE NORMAL 100mm (METRO)</t>
  </si>
  <si>
    <t xml:space="preserve"> 004480 </t>
  </si>
  <si>
    <t>ANEL DE BORRACHA PARA PVC SERIE R 100mm</t>
  </si>
  <si>
    <t xml:space="preserve"> 004481 </t>
  </si>
  <si>
    <t>BOMBEIRO OU ENCANADOR</t>
  </si>
  <si>
    <t xml:space="preserve"> 099200 </t>
  </si>
  <si>
    <t>AJUDANTE DE BOMBEIRO OU ENCANADOR</t>
  </si>
  <si>
    <t xml:space="preserve"> 099034 </t>
  </si>
  <si>
    <t>VASELINA PASTOSA LUBRIFICANTE EMBALAGEM 1.000g</t>
  </si>
  <si>
    <t xml:space="preserve"> 004869 </t>
  </si>
  <si>
    <t>INSTALACOES HIDRAULICAS - AGUAS PLUVIAIS</t>
  </si>
  <si>
    <t>31,25</t>
  </si>
  <si>
    <t>ANEL DE BORRACHA PARA PVC 75mm</t>
  </si>
  <si>
    <t xml:space="preserve"> 004479 </t>
  </si>
  <si>
    <t>TUBO PVC ESGOTO SERIE NORMAL 75mm (METRO)</t>
  </si>
  <si>
    <t xml:space="preserve"> 004478 </t>
  </si>
  <si>
    <t>22,22</t>
  </si>
  <si>
    <t>TUBO PVC ESGOTO SERIE NORMAL 50mm (METRO)</t>
  </si>
  <si>
    <t xml:space="preserve"> 004476 </t>
  </si>
  <si>
    <t>ANEL DE BORRACHA PARA PVC ESGOTO 50mm TIGRE</t>
  </si>
  <si>
    <t xml:space="preserve"> 004477 </t>
  </si>
  <si>
    <t>46,81</t>
  </si>
  <si>
    <t>TUBO PVC ESGOTO SERIE NORMAL 40mm (METRO)</t>
  </si>
  <si>
    <t xml:space="preserve"> 002697 </t>
  </si>
  <si>
    <t>ADESIVO PARA PVC bisnaga de 75 gramas</t>
  </si>
  <si>
    <t xml:space="preserve"> 003389 </t>
  </si>
  <si>
    <t>22,36</t>
  </si>
  <si>
    <t>AJUDANTE DE ENCANADOR</t>
  </si>
  <si>
    <t xml:space="preserve"> I0043 </t>
  </si>
  <si>
    <t>TUBO PVC SOLDÁVEL DE 25MM (3/4')</t>
  </si>
  <si>
    <t xml:space="preserve"> I2200 </t>
  </si>
  <si>
    <t>ENCANADOR</t>
  </si>
  <si>
    <t xml:space="preserve"> I2320 </t>
  </si>
  <si>
    <t>ADESIVO PARA TUBO DE PVC RIGIDO</t>
  </si>
  <si>
    <t xml:space="preserve"> I0026 </t>
  </si>
  <si>
    <t>SOLUÇÃO LIMPADORA PARA PVC RIGIDO</t>
  </si>
  <si>
    <t xml:space="preserve"> I1888 </t>
  </si>
  <si>
    <t>6,00</t>
  </si>
  <si>
    <t>RALO FOFO SEMIESFERICO, 100 MM, PARA LAJES/ CALHAS</t>
  </si>
  <si>
    <t xml:space="preserve"> 00011708 </t>
  </si>
  <si>
    <t>ENCANADOR OU BOMBEIRO HIDRÁULICO COM ENCARGOS COMPLEMENTARES</t>
  </si>
  <si>
    <t xml:space="preserve"> 88267 </t>
  </si>
  <si>
    <t>7,00</t>
  </si>
  <si>
    <t>20,44</t>
  </si>
  <si>
    <t>Tarracha para tubos PVC de 3/4"</t>
  </si>
  <si>
    <t xml:space="preserve"> 11254 </t>
  </si>
  <si>
    <t>28,03</t>
  </si>
  <si>
    <t>Lima chata 12"</t>
  </si>
  <si>
    <t xml:space="preserve"> 10592 </t>
  </si>
  <si>
    <t>14,55</t>
  </si>
  <si>
    <t>Praio simples 30cm</t>
  </si>
  <si>
    <t xml:space="preserve"> 10593 </t>
  </si>
  <si>
    <t>21,56</t>
  </si>
  <si>
    <t>Tarracha para tubos PVC de 1/2"</t>
  </si>
  <si>
    <t xml:space="preserve"> 11253 </t>
  </si>
  <si>
    <t>36,43</t>
  </si>
  <si>
    <t>Tarracha para tubos PVC de 1"</t>
  </si>
  <si>
    <t xml:space="preserve"> 11255 </t>
  </si>
  <si>
    <t>44,61</t>
  </si>
  <si>
    <t>Tarracha para tubos PVC de 1 1/2"</t>
  </si>
  <si>
    <t xml:space="preserve"> 11256 </t>
  </si>
  <si>
    <t>24,02</t>
  </si>
  <si>
    <t>Tarracha para tubos PVC de 1 1/4"</t>
  </si>
  <si>
    <t xml:space="preserve"> 11257 </t>
  </si>
  <si>
    <t>14,31</t>
  </si>
  <si>
    <t>Caixa sifonada quadrada, com três entradas e uma saida, d = 100x150x50mm, c/grelha, acabamento branco Akros ou similar</t>
  </si>
  <si>
    <t xml:space="preserve"> 9693 </t>
  </si>
  <si>
    <t>5,47</t>
  </si>
  <si>
    <t>7,14</t>
  </si>
  <si>
    <t>Encanador ou bombeiro hidraulico (horista)</t>
  </si>
  <si>
    <t xml:space="preserve"> 00002696/SINAPI </t>
  </si>
  <si>
    <t>0,26</t>
  </si>
  <si>
    <t>1,05</t>
  </si>
  <si>
    <t>0,37</t>
  </si>
  <si>
    <t>0,21</t>
  </si>
  <si>
    <t>1,36</t>
  </si>
  <si>
    <t>2,73</t>
  </si>
  <si>
    <t>Encargos Complementares - Encanador</t>
  </si>
  <si>
    <t xml:space="preserve"> 10554 </t>
  </si>
  <si>
    <t>1,39</t>
  </si>
  <si>
    <t>Caixas de Inspeção</t>
  </si>
  <si>
    <t>2,00</t>
  </si>
  <si>
    <t>TERMINAL DE VENTILACAO, 50 MM, SERIE NORMAL, ESGOTO PREDIAL</t>
  </si>
  <si>
    <t xml:space="preserve"> I9096 </t>
  </si>
  <si>
    <t>24,00</t>
  </si>
  <si>
    <t>ANEL BORRACHA PARA TUBO ESGOTO PREDIAL, DN 100 MM (NBR 5688)</t>
  </si>
  <si>
    <t xml:space="preserve"> 00000301 </t>
  </si>
  <si>
    <t>PASTA LUBRIFICANTE PARA TUBOS E CONEXOES COM JUNTA ELASTICA, EMBALAGEM DE *400* GR (USO EM PVC, ACO, POLIETILENO E OUTROS)</t>
  </si>
  <si>
    <t xml:space="preserve"> 00020078 </t>
  </si>
  <si>
    <t>LUVA DE CORRER, PVC, DN 100 MM, PARA ESGOTO PREDIAL</t>
  </si>
  <si>
    <t xml:space="preserve"> 00003893 </t>
  </si>
  <si>
    <t>AUXILIAR DE ENCANADOR OU BOMBEIRO HIDRÁULICO COM ENCARGOS COMPLEMENTARES</t>
  </si>
  <si>
    <t xml:space="preserve"> 88248 </t>
  </si>
  <si>
    <t>INHI - INSTALAÇÕES HIDROS SANITÁRIAS</t>
  </si>
  <si>
    <t>LUVA DUPLA PVC ESGOTO 75MM</t>
  </si>
  <si>
    <t xml:space="preserve"> I1436 </t>
  </si>
  <si>
    <t>34,00</t>
  </si>
  <si>
    <t>LUVA DE CORRER PVC ESGOTO SERIE NORMAL 50mm</t>
  </si>
  <si>
    <t xml:space="preserve"> 006042 </t>
  </si>
  <si>
    <t>INSTALACOES HIDRAULICAS - ESGOTO</t>
  </si>
  <si>
    <t>VALVULA DE RETENCAO TIPO PORTINHOLA UNICA COM FLANGES, EM FERRO FUNDIDO, DN = 100 MM, PN 10, PARA REDE DE SANEAMENTO</t>
  </si>
  <si>
    <t xml:space="preserve"> 00044562 </t>
  </si>
  <si>
    <t>CONJUNTO DE ACESSORIOS PARA JUNTA FLANGEADA (PN-10), DN 100 MM, COMPOSTO POR: PARAFUSOS COM PORCAS DE ACO GALVANIZADO E UM ANEL DE BORRACHA, PARA A EXECUCAO DE UMA JUNTA FLANGEADA</t>
  </si>
  <si>
    <t xml:space="preserve"> 00044613 </t>
  </si>
  <si>
    <t>GUINDAUTO HIDRÁULICO, CAPACIDADE MÁXIMA DE CARGA 6200 KG, MOMENTO MÁXIMO DE CARGA 11,7 TM, ALCANCE MÁXIMO HORIZONTAL 9,70 M, INCLUSIVE CAMINHÃO TOCO PBT 16.000 KG, POTÊNCIA DE 189 CV - CHI DIURNO. AF_06/2014</t>
  </si>
  <si>
    <t xml:space="preserve"> 5930 </t>
  </si>
  <si>
    <t>GUINDAUTO HIDRÁULICO, CAPACIDADE MÁXIMA DE CARGA 6200 KG, MOMENTO MÁXIMO DE CARGA 11,7 TM, ALCANCE MÁXIMO HORIZONTAL 9,70 M, INCLUSIVE CAMINHÃO TOCO PBT 16.000 KG, POTÊNCIA DE 189 CV - CHP DIURNO. AF_06/2014</t>
  </si>
  <si>
    <t xml:space="preserve"> 5928 </t>
  </si>
  <si>
    <t>Válvulas para Redes de Saneamento</t>
  </si>
  <si>
    <t>3,00</t>
  </si>
  <si>
    <t>5,03</t>
  </si>
  <si>
    <t>10,38</t>
  </si>
  <si>
    <t>Te sanitario, pvc, dn 100 x 100 mm, serie normal, para esgoto predial</t>
  </si>
  <si>
    <t xml:space="preserve"> 00007091/SINAPI </t>
  </si>
  <si>
    <t>0,24</t>
  </si>
  <si>
    <t>0,97</t>
  </si>
  <si>
    <t>0,34</t>
  </si>
  <si>
    <t>0,58</t>
  </si>
  <si>
    <t>0,20</t>
  </si>
  <si>
    <t>6,22</t>
  </si>
  <si>
    <t>51,85</t>
  </si>
  <si>
    <t>l</t>
  </si>
  <si>
    <t>Solucao limpadora pvc</t>
  </si>
  <si>
    <t xml:space="preserve"> 2036 </t>
  </si>
  <si>
    <t>4,03</t>
  </si>
  <si>
    <t>53,84</t>
  </si>
  <si>
    <t>Adesivo pvc em frasco de 850 gramas</t>
  </si>
  <si>
    <t xml:space="preserve"> 138 </t>
  </si>
  <si>
    <t>6,56</t>
  </si>
  <si>
    <t>1,25</t>
  </si>
  <si>
    <t>1,28</t>
  </si>
  <si>
    <t>Tubos e Conexões de PVC Rígido Soldável para Esgoto</t>
  </si>
  <si>
    <t>10,00</t>
  </si>
  <si>
    <t>1,29</t>
  </si>
  <si>
    <t>4,87</t>
  </si>
  <si>
    <t>Te sanitario, pvc, dn 50 x 50 mm, serie normal, para esgoto predial</t>
  </si>
  <si>
    <t xml:space="preserve"> 00007097/SINAPI </t>
  </si>
  <si>
    <t>3,17</t>
  </si>
  <si>
    <t>1,71</t>
  </si>
  <si>
    <t>4,14</t>
  </si>
  <si>
    <t>0,15</t>
  </si>
  <si>
    <t>0,61</t>
  </si>
  <si>
    <t>0,36</t>
  </si>
  <si>
    <t>0,12</t>
  </si>
  <si>
    <t>0,79</t>
  </si>
  <si>
    <t>0,80</t>
  </si>
  <si>
    <t>2,57</t>
  </si>
  <si>
    <t>1,97</t>
  </si>
  <si>
    <t>0,22</t>
  </si>
  <si>
    <t>0,13</t>
  </si>
  <si>
    <t>0,07</t>
  </si>
  <si>
    <t>0,38</t>
  </si>
  <si>
    <t>0,32</t>
  </si>
  <si>
    <t>0,50</t>
  </si>
  <si>
    <t>Joelho pvc, soldavel, 90 graus, 25 mm, cor marrom, para agua fria predial</t>
  </si>
  <si>
    <t xml:space="preserve"> 00003529/SINAPI </t>
  </si>
  <si>
    <t>0,49</t>
  </si>
  <si>
    <t>Tubos e Conexões de PVC Rígido Soldável</t>
  </si>
  <si>
    <t>71,00</t>
  </si>
  <si>
    <t xml:space="preserve"> 023550 </t>
  </si>
  <si>
    <t>SOLUCAO LIMPADORA PARA TUBOS PVC FRASCO 1 LITRO</t>
  </si>
  <si>
    <t xml:space="preserve"> 003889 </t>
  </si>
  <si>
    <t>LIXA PARA MADEIRA S422 NORTON 100</t>
  </si>
  <si>
    <t xml:space="preserve"> 003487 </t>
  </si>
  <si>
    <t>INSTALACOES HIDRAULICAS - AGUA</t>
  </si>
  <si>
    <t>TIJOLO CERAMICO MACICO COMUM DE *5 X 10 X 20* CM (L X A X C)</t>
  </si>
  <si>
    <t xml:space="preserve"> 00007258 </t>
  </si>
  <si>
    <t>TABUA NAO APARELHADA *2,5 X 20* CM, EM MACARANDUBA/MASSARANDUBA, ANGELIM OU EQUIVALENTE DA REGIAO - BRUTA</t>
  </si>
  <si>
    <t xml:space="preserve"> 00006193 </t>
  </si>
  <si>
    <t>PONTALETE *7,5 X 7,5* CM EM PINUS, MISTA OU EQUIVALENTE DA REGIAO - BRUTA</t>
  </si>
  <si>
    <t xml:space="preserve"> 00004491 </t>
  </si>
  <si>
    <t>DESMOLDANTE PROTETOR PARA FORMAS DE MADEIRA, DE BASE OLEOSA EMULSIONADA EM AGUA</t>
  </si>
  <si>
    <t xml:space="preserve"> 00002692 </t>
  </si>
  <si>
    <t>PREGO DE ACO POLIDO COM CABECA 17 X 27 (2 1/2 X 11)</t>
  </si>
  <si>
    <t xml:space="preserve"> 00005069 </t>
  </si>
  <si>
    <t>SARRAFO *2,5 X 7,5* CM EM PINUS, MISTA OU EQUIVALENTE DA REGIAO - BRUTA</t>
  </si>
  <si>
    <t xml:space="preserve"> 00004517 </t>
  </si>
  <si>
    <t>MOVT - MOVIMENTO DE TERRA</t>
  </si>
  <si>
    <t>PREPARO DE FUNDO DE VALA COM LARGURA MENOR QUE 1,5 M (ACERTO DO SOLO NATURAL). AF_08/2020</t>
  </si>
  <si>
    <t xml:space="preserve"> 101616 </t>
  </si>
  <si>
    <t>ARGAMASSA TRAÇO 1:4 (EM VOLUME DE CIMENTO E AREIA GROSSA ÚMIDA) PARA CHAPISCO CONVENCIONAL, PREPARO MECÂNICO COM BETONEIRA 400 L. AF_08/2019</t>
  </si>
  <si>
    <t xml:space="preserve"> 87316 </t>
  </si>
  <si>
    <t>JOELHO 90 GRAUS, PVC, SERIE NORMAL, ESGOTO PREDIAL, DN 100 MM, JUNTA ELÁSTICA, FORNECIDO E INSTALADO EM RAMAL DE DESCARGA OU RAMAL DE ESGOTO SANITÁRIO. AF_08/2022</t>
  </si>
  <si>
    <t xml:space="preserve"> 89744 </t>
  </si>
  <si>
    <t>ESCAVAÇÃO MANUAL DE VALA. AF_09/2024</t>
  </si>
  <si>
    <t xml:space="preserve"> 93358 </t>
  </si>
  <si>
    <t>PEÇA RETANGULAR PRÉ-MOLDADA, VOLUME DE CONCRETO DE 30 A 100 LITROS, TAXA DE AÇO APROXIMADA DE 30KG/M³. AF_03/2024</t>
  </si>
  <si>
    <t xml:space="preserve"> 97735 </t>
  </si>
  <si>
    <t>ARGAMASSA TRAÇO 1:3 (EM VOLUME DE CIMENTO E AREIA MÉDIA ÚMIDA) COM ADIÇÃO DE IMPERMEABILIZANTE, PREPARO MECÂNICO COM BETONEIRA 400 L. AF_08/2019</t>
  </si>
  <si>
    <t xml:space="preserve"> 100475 </t>
  </si>
  <si>
    <t>TUBO PVC, SERIE NORMAL, ESGOTO PREDIAL, DN 100 MM, FORNECIDO E INSTALADO EM RAMAL DE DESCARGA OU RAMAL DE ESGOTO SANITÁRIO. AF_08/2022</t>
  </si>
  <si>
    <t xml:space="preserve"> 89714 </t>
  </si>
  <si>
    <t>CONCRETO FCK = 20MPA, TRAÇO 1:2,7:3 (EM MASSA SECA DE CIMENTO/ AREIA MÉDIA/ BRITA 1) - PREPARO MECÂNICO COM BETONEIRA 600 L. AF_05/2021</t>
  </si>
  <si>
    <t xml:space="preserve"> 94970 </t>
  </si>
  <si>
    <t>12,14</t>
  </si>
  <si>
    <t>Juncao simples pvc rigido p/ esgoto primario, diam =100 x  50mm</t>
  </si>
  <si>
    <t xml:space="preserve"> 1270 </t>
  </si>
  <si>
    <t>4,71</t>
  </si>
  <si>
    <t>3,12</t>
  </si>
  <si>
    <t>1,19</t>
  </si>
  <si>
    <t>6,40</t>
  </si>
  <si>
    <t>Juncao simples, pvc, 45 graus, dn 50 x 50 mm, serie normal para esgoto predial</t>
  </si>
  <si>
    <t xml:space="preserve"> 00003662/SINAPI </t>
  </si>
  <si>
    <t>SOLUCAO LIMPADORA PARA PVC EMBALAGEM 200cc</t>
  </si>
  <si>
    <t xml:space="preserve"> 000386 </t>
  </si>
  <si>
    <t>JUNCAO 45 PVC ESGOTO NORMAL 40 x 40mm</t>
  </si>
  <si>
    <t xml:space="preserve"> 002660 </t>
  </si>
  <si>
    <t>JOELHO 90 PVC ESGOTO SERIE NORMAL 50mm</t>
  </si>
  <si>
    <t xml:space="preserve"> 004498 </t>
  </si>
  <si>
    <t>20,00</t>
  </si>
  <si>
    <t>JOELHO PVC, SOLDAVEL, PB, 90 GRAUS, DN 100 MM, PARA ESGOTO PREDIAL</t>
  </si>
  <si>
    <t xml:space="preserve"> 00003520 </t>
  </si>
  <si>
    <t>SOLUCAO PREPARADORA / LIMPADORA PARA PVC, FRASCO COM 1000 CM3</t>
  </si>
  <si>
    <t xml:space="preserve"> 00020083 </t>
  </si>
  <si>
    <t>ADESIVO PLASTICO PARA PVC, FRASCO COM *850* GR</t>
  </si>
  <si>
    <t xml:space="preserve"> 00000122 </t>
  </si>
  <si>
    <t>16,00</t>
  </si>
  <si>
    <t>JOELHO PVC, SOLDAVEL, PB, 90 GRAUS, DN 50 MM, PARA ESGOTO PREDIAL</t>
  </si>
  <si>
    <t xml:space="preserve"> 00003526 </t>
  </si>
  <si>
    <t>5,00</t>
  </si>
  <si>
    <t>JOELHO PVC, SOLDAVEL, BB, 90 GRAUS, SEM ANEL, DN 40 MM, PARA ESGOTO PREDIAL SECUNDARIO</t>
  </si>
  <si>
    <t xml:space="preserve"> 00003517 </t>
  </si>
  <si>
    <t>JOELHO PVC, SOLDAVEL, PB, 45 GRAUS, DN 75 MM, PARA ESGOTO PREDIAL</t>
  </si>
  <si>
    <t xml:space="preserve"> 00003519 </t>
  </si>
  <si>
    <t>9,00</t>
  </si>
  <si>
    <t>JOELHO PVC, SOLDAVEL, PB, 45 GRAUS, DN 50 MM, PARA ESGOTO PREDIAL</t>
  </si>
  <si>
    <t xml:space="preserve"> 00003518 </t>
  </si>
  <si>
    <t>JOELHO PVC, SOLDAVEL, BB, 45 GRAUS, DN 40 MM, PARA ESGOTO PREDIAL</t>
  </si>
  <si>
    <t xml:space="preserve"> 00003516 </t>
  </si>
  <si>
    <t>ADAPTADOR COM FLANGE E ANEL DE VEDAÇÃO, PVC, SOLDÁVEL, DN 25 MM X 3/4", INSTALADO EM RESERVAÇÃO PREDIAL DE ÁGUA - FORNECIMENTO E INSTALAÇÃO. AF_04/2024</t>
  </si>
  <si>
    <t xml:space="preserve"> 94703 </t>
  </si>
  <si>
    <t>TORNEIRA DE BOIA PARA CAIXA D'ÁGUA, ROSCÁVEL, 3/4" - FORNECIMENTO E INSTALAÇÃO. AF_08/2021</t>
  </si>
  <si>
    <t xml:space="preserve"> 94796 </t>
  </si>
  <si>
    <t>TUBO, PVC, SOLDÁVEL, DE 40MM, INSTALADO EM RESERVAÇÃO PREDIAL DE ÁGUA - FORNECIMENTO E INSTALAÇÃO. AF_04/2024</t>
  </si>
  <si>
    <t xml:space="preserve"> 94650 </t>
  </si>
  <si>
    <t>ADAPTADOR COM FLANGE E ANEL DE VEDAÇÃO, PVC, SOLDÁVEL, DN 40 MM X 1 1/4", INSTALADO EM RESERVAÇÃO PREDIAL DE ÁGUA - FORNECIMENTO E INSTALAÇÃO. AF_04/2024</t>
  </si>
  <si>
    <t xml:space="preserve"> 94705 </t>
  </si>
  <si>
    <t>FURO EM CAIXA D'ÁGUA COM ESPESSURA DE 2 ATÉ 5 MM E DIÂMETRO DE 25 MM. AF_06/2021</t>
  </si>
  <si>
    <t xml:space="preserve"> 102591 </t>
  </si>
  <si>
    <t>REGISTRO DE ESFERA, PVC, SOLDÁVEL, COM VOLANTE, DN 25 MM - FORNECIMENTO E INSTALAÇÃO. AF_08/2021</t>
  </si>
  <si>
    <t xml:space="preserve"> 94489 </t>
  </si>
  <si>
    <t>TÊ, PVC, SOLDÁVEL, DN 25 MM INSTALADO EM RESERVAÇÃO PREDIAL DE ÁGUA - FORNECIMENTO E INSTALAÇÃO. AF_04/2024</t>
  </si>
  <si>
    <t xml:space="preserve"> 94688 </t>
  </si>
  <si>
    <t>FURO EM CAIXA D'ÁGUA COM ESPESSURA DE 2 ATÉ 5 MM E DIÂMETRO DE 40 MM. AF_06/2021</t>
  </si>
  <si>
    <t xml:space="preserve"> 102595 </t>
  </si>
  <si>
    <t>JOELHO 90 GRAUS COM BUCHA DE LATÃO, PVC, SOLDÁVEL, DN 25 MM X 3/4", INSTALADO EM RESERVAÇÃO PREDIAL DE ÁGUA - FORNECIMENTO E INSTALAÇÃO. AF_04/2024</t>
  </si>
  <si>
    <t xml:space="preserve"> 94672 </t>
  </si>
  <si>
    <t>TÊ, PVC, SOLDÁVEL, DN 40 MM INSTALADO EM RESERVAÇÃO PREDIAL DE ÁGUA - FORNECIMENTO E INSTALAÇÃO. AF_04/2024</t>
  </si>
  <si>
    <t xml:space="preserve"> 94692 </t>
  </si>
  <si>
    <t>CAIXA D´ÁGUA EM POLIETILENO, 1000 LITROS - FORNECIMENTO E INSTALAÇÃO. AF_06/2021</t>
  </si>
  <si>
    <t xml:space="preserve"> 102607 </t>
  </si>
  <si>
    <t>TUBO, PVC, SOLDÁVEL, DE 25MM, INSTALADO EM RESERVAÇÃO PREDIAL DE ÁGUA - FORNECIMENTO E INSTALAÇÃO. AF_04/2024</t>
  </si>
  <si>
    <t xml:space="preserve"> 94648 </t>
  </si>
  <si>
    <t>JOELHO 90 GRAUS, PVC, SOLDÁVEL, DN 40 MM INSTALADO EM RESERVAÇÃO PREDIAL DE ÁGUA - FORNECIMENTO E INSTALAÇÃO. AF_04/2024</t>
  </si>
  <si>
    <t xml:space="preserve"> 94676 </t>
  </si>
  <si>
    <t>REGISTRO DE ESFERA, PVC, SOLDÁVEL, COM VOLANTE, DN 40 MM - FORNECIMENTO E INSTALAÇÃO. AF_08/2021</t>
  </si>
  <si>
    <t xml:space="preserve"> 94491 </t>
  </si>
  <si>
    <t>61,98</t>
  </si>
  <si>
    <t>LIXA D'AGUA EM FOLHA, COR PRETA, GRAO 100</t>
  </si>
  <si>
    <t xml:space="preserve"> 00038383 </t>
  </si>
  <si>
    <t>TUBO PVC, SOLDAVEL, DE 25 MM, AGUA FRIA (NBR-5648)</t>
  </si>
  <si>
    <t xml:space="preserve"> 00009868 </t>
  </si>
  <si>
    <t>12,00</t>
  </si>
  <si>
    <t>FITA VEDA ROSCA, EM PTFE, ROLO DE 18 MM X 50 M (L X C)</t>
  </si>
  <si>
    <t xml:space="preserve"> 00003148 </t>
  </si>
  <si>
    <t>REGISTRO GAVETA COM ACABAMENTO E CANOPLA CROMADOS, SIMPLES, BITOLA 3/4"</t>
  </si>
  <si>
    <t xml:space="preserve"> 00006005 </t>
  </si>
  <si>
    <t>TE PVC, SOLDAVEL, COM ROSCA NA BOLSA CENTRAL, 90 GRAUS, 25 MM X 3/4", PARA AGUA FRIA PREDIAL</t>
  </si>
  <si>
    <t xml:space="preserve"> 00037947 </t>
  </si>
  <si>
    <t>13,00</t>
  </si>
  <si>
    <t>TE SOLDAVEL, PVC, 90 GRAUS, 25 MM, PARA AGUA FRIA PREDIAL (NBR 5648)</t>
  </si>
  <si>
    <t xml:space="preserve"> 00007139 </t>
  </si>
  <si>
    <t>21,00</t>
  </si>
  <si>
    <t>JOELHO PVC, SOLDAVEL, 90 GRAUS, 25 MM, COR MARROM, PARA AGUA FRIA PREDIAL</t>
  </si>
  <si>
    <t xml:space="preserve"> 00003529 </t>
  </si>
  <si>
    <t>JOELHO PVC, SOLDAVEL, COM BUCHA DE LATAO, 90 GRAUS, 25 MM X 3/4", PARA AGUA FRIA PREDIAL</t>
  </si>
  <si>
    <t xml:space="preserve"> 00003524 </t>
  </si>
  <si>
    <t>17,00</t>
  </si>
  <si>
    <t>ADAPTADOR PVC SOLDAVEL CURTO COM BOLSA E ROSCA, 25 MM X 3/4", PARA AGUA FRIA</t>
  </si>
  <si>
    <t xml:space="preserve"> 00000065 </t>
  </si>
  <si>
    <t>208,00</t>
  </si>
  <si>
    <t>PERFIL LONGARINA (PRINCIPAL), T CLICADO, EM ACO, BRANCO NAS FACES APARENTES, PARA FORRO REMOVIVEL, 24 X 32 X 3750 MM (L X H X C</t>
  </si>
  <si>
    <t xml:space="preserve"> 00039571 </t>
  </si>
  <si>
    <t>PARAFUSO DRY WALL, EM ACO ZINCADO, CABECA LENTILHA E PONTA BROCA (LB), LARGURA 4,2 MM, COMPRIMENTO 13 MM</t>
  </si>
  <si>
    <t xml:space="preserve"> 00039443 </t>
  </si>
  <si>
    <t>REBITE DE REPUXO EM ALUMINIO, DIAMETRO 4,8 X 22 MM DE COMPRIMENTO (0,321 KG)</t>
  </si>
  <si>
    <t xml:space="preserve"> 00044071 </t>
  </si>
  <si>
    <t>PERFIL TRAVESSA (SECUNDARIO), T CLICADO, EM ACO GALVANIZADO, BRANCO, PARA FORRO REMOVIVEL, 24 X 1250 MM (L X C)</t>
  </si>
  <si>
    <t xml:space="preserve"> 00039570 </t>
  </si>
  <si>
    <t>ARAME GALVANIZADO 6 BWG, D = 5,16 MM (0,157 KG/M), OU 8 BWG, D = 4,19 MM (0,101 KG/M), OU 10 BWG, D = 3,40 MM (0,0713 KG/M)</t>
  </si>
  <si>
    <t xml:space="preserve"> 00043131 </t>
  </si>
  <si>
    <t>PLACA DE FIBRA MINERAL PARA FORRO, DE 625 X 625 MM, E = 15 MM, BORDA RETA, COM PINTURA ANTIMOFO (NAO INCLUI PERFIS)</t>
  </si>
  <si>
    <t xml:space="preserve"> 00039514 </t>
  </si>
  <si>
    <t>SUPORTE NIVELADOR PARA FORRO</t>
  </si>
  <si>
    <t xml:space="preserve"> 00044233 </t>
  </si>
  <si>
    <t>MONTADOR DE ESTRUTURA METÁLICA COM ENCARGOS COMPLEMENTARES</t>
  </si>
  <si>
    <t xml:space="preserve"> 88278 </t>
  </si>
  <si>
    <t>PARAFUSO DRY WALL, EM ACO FOSFATIZADO, CABECA TROMBETA E PONTA AGULHA (TA), COMPRIMENTO 25 MM</t>
  </si>
  <si>
    <t xml:space="preserve"> 00039435 </t>
  </si>
  <si>
    <t>MASSA DE REJUNTE EM PO PARA DRYWALL, A BASE DE GESSO, SECAGEM RAPIDA, PARA TRATAMENTO DE JUNTAS DE CHAPA DE GESSO (NECESSITA ADICAO DE AGUA)</t>
  </si>
  <si>
    <t xml:space="preserve"> 00039434 </t>
  </si>
  <si>
    <t>PERFIL CANALETA, FORMATO C, EM ACO ZINCADO, PARA ESTRUTURA FORRO DRYWALL, E = 0,5 MM, *46 X 18* (L X H), COMPRIMENTO 3 M</t>
  </si>
  <si>
    <t xml:space="preserve"> 00039427 </t>
  </si>
  <si>
    <t>FITA DE PAPEL REFORCADA COM LAMINA DE METAL PARA REFORCO DE CANTOS DE CHAPA DE GESSO PARA DRYWALL</t>
  </si>
  <si>
    <t xml:space="preserve"> 00039432 </t>
  </si>
  <si>
    <t>PARAFUSO ZINCADO, AUTOBROCANTE, FLANGEADO, 4,2 MM X 19 MM</t>
  </si>
  <si>
    <t xml:space="preserve"> 00040547 </t>
  </si>
  <si>
    <t>PLACA / CHAPA DE GESSO ACARTONADO, STANDARD (ST), COR BRANCA, E = 12,5 MM, 1200 X 2400 MM (L X C)</t>
  </si>
  <si>
    <t xml:space="preserve"> 00039413 </t>
  </si>
  <si>
    <t>PENDURAL OU PRESILHA REGULADORA, EM ACO GALVANIZADO, COM CORPO, MOLA E REBITE, PARA PERFIL TIPO CANALETA DE ESTRUTURA EM FORROS DRYWALL</t>
  </si>
  <si>
    <t xml:space="preserve"> 00039430 </t>
  </si>
  <si>
    <t>BARRA ANTI-PÂNICO DUPLA C/ TRAVA EM AÇO INOX</t>
  </si>
  <si>
    <t xml:space="preserve"> I8642 </t>
  </si>
  <si>
    <t>CARPINTEIRO</t>
  </si>
  <si>
    <t xml:space="preserve"> I0498 </t>
  </si>
  <si>
    <t>AJUDANTE DE CARPINTEIRO</t>
  </si>
  <si>
    <t xml:space="preserve"> I0041 </t>
  </si>
  <si>
    <t>MONTADOR</t>
  </si>
  <si>
    <t xml:space="preserve"> I1530 </t>
  </si>
  <si>
    <t xml:space="preserve"> 099449 </t>
  </si>
  <si>
    <t>ADUELA/BATENTE/MARCO/CAXONETE(60/90cm)MADEIRA P/PINTURA</t>
  </si>
  <si>
    <t xml:space="preserve"> 040264 </t>
  </si>
  <si>
    <t>CARPINTEIRO DE ESQUADRIA</t>
  </si>
  <si>
    <t xml:space="preserve"> 099360 </t>
  </si>
  <si>
    <t>CIMENTO PORTLAND CP III 32RS NBR 11578 (quilo)</t>
  </si>
  <si>
    <t xml:space="preserve"> 000050 </t>
  </si>
  <si>
    <t>CANALETA EM ALUMINIO PARA ESQUADRIAS DE CORRER</t>
  </si>
  <si>
    <t xml:space="preserve"> 008645 </t>
  </si>
  <si>
    <t>PORTA MADEIRA LISA PARA PINTURA (60/70/80/90cm) PRECO MEDIO</t>
  </si>
  <si>
    <t xml:space="preserve"> 001313 </t>
  </si>
  <si>
    <t>AREIA GROSSA LAVADA</t>
  </si>
  <si>
    <t xml:space="preserve"> 000100 </t>
  </si>
  <si>
    <t>TACO DE MADEIRA PARA FIXACAO DE ESQUADRIAS/CAIXILHOS</t>
  </si>
  <si>
    <t xml:space="preserve"> 002203 </t>
  </si>
  <si>
    <t>ALIZAR/MOLDURA MADEIRA DE LEI 1,5x4,5cm PARA PINTURA</t>
  </si>
  <si>
    <t xml:space="preserve"> 001349 </t>
  </si>
  <si>
    <t>SISTEMA DE PORTA DE CORRER 1 FOLHA 135 4 RODAS COM TRILHO</t>
  </si>
  <si>
    <t xml:space="preserve"> 008644 </t>
  </si>
  <si>
    <t>ESQUADRIAS DE MADEIRA</t>
  </si>
  <si>
    <t>ESQV - ESQUADRIAS/FERRAGENS/VIDROS</t>
  </si>
  <si>
    <t>BATENTE PARA PORTA DE MADEIRA, FIXAÇÃO COM ARGAMASSA, PADRÃO POPULAR. FORNECIMENTO E INSTALAÇÃO. AF_12/2019</t>
  </si>
  <si>
    <t xml:space="preserve"> 91292 </t>
  </si>
  <si>
    <t>PORTA DE MADEIRA FRISADA, SEMI-OCA (LEVE OU MÉDIA), 70X210CM, ESPESSURA DE 3CM, INCLUSO DOBRADIÇAS - FORNECIMENTO E INSTALAÇÃO. AF_12/2019</t>
  </si>
  <si>
    <t xml:space="preserve"> 91296 </t>
  </si>
  <si>
    <t>FECHADURA DE EMBUTIR PARA PORTAS INTERNAS, COMPLETA, ACABAMENTO PADRÃO POPULAR, COM EXECUÇÃO DE FURO - FORNECIMENTO E INSTALAÇÃO. AF_12/2019</t>
  </si>
  <si>
    <t xml:space="preserve"> 91307 </t>
  </si>
  <si>
    <t>ALIZAR DE 5X1,5CM PARA PORTA FIXADO COM PREGOS, PADRÃO POPULAR - FORNECIMENTO E INSTALAÇÃO. AF_12/2019</t>
  </si>
  <si>
    <t xml:space="preserve"> 100660 </t>
  </si>
  <si>
    <t>ALIZAR DE 5X1,5CM PARA PORTA FIXADO COM PREGOS, PADRÃO MÉDIO - FORNECIMENTO E INSTALAÇÃO. AF_12/2019</t>
  </si>
  <si>
    <t xml:space="preserve"> 100659 </t>
  </si>
  <si>
    <t>PORTA DE MADEIRA FRISADA, SEMI-OCA (LEVE OU MÉDIA), 80X210CM, ESPESSURA DE 3,5CM, INCLUSO DOBRADIÇAS - FORNECIMENTO E INSTALAÇÃO. AF_12/2019</t>
  </si>
  <si>
    <t xml:space="preserve"> 91297 </t>
  </si>
  <si>
    <t>FECHADURA DE EMBUTIR COM CILINDRO, EXTERNA, COMPLETA, ACABAMENTO PADRÃO MÉDIO, INCLUSO EXECUÇÃO DE FURO - FORNECIMENTO E INSTALAÇÃO. AF_12/2019</t>
  </si>
  <si>
    <t xml:space="preserve"> 90830 </t>
  </si>
  <si>
    <t>BATENTE PARA PORTA DE MADEIRA, FIXAÇÃO COM ARGAMASSA, PADRÃO MÉDIO - FORNECIMENTO E INSTALAÇÃO. AF_12/2019</t>
  </si>
  <si>
    <t xml:space="preserve"> 90806 </t>
  </si>
  <si>
    <t>PORTA DE MADEIRA FRISADA, SEMI-OCA (LEVE OU MÉDIA), 60X210CM, ESPESSURA DE 3CM, INCLUSO DOBRADIÇAS - FORNECIMENTO E INSTALAÇÃO. AF_12/2019</t>
  </si>
  <si>
    <t xml:space="preserve"> 91295 </t>
  </si>
  <si>
    <t>FECHADURA DE EMBUTIR PARA PORTA DE BANHEIRO, COMPLETA, ACABAMENTO PADRÃO MÉDIO, INCLUSO EXECUÇÃO DE FURO - FORNECIMENTO E INSTALAÇÃO. AF_12/2019</t>
  </si>
  <si>
    <t xml:space="preserve"> 90831 </t>
  </si>
  <si>
    <t>9,35</t>
  </si>
  <si>
    <t>AJUDANTE ESPECIALIZADO - VIDRACEIRO</t>
  </si>
  <si>
    <t xml:space="preserve"> 099661 </t>
  </si>
  <si>
    <t>FECHADURA PARA PORTA DE VIDRO COM 2 FUROS 2 FLS PVF2I AGL</t>
  </si>
  <si>
    <t xml:space="preserve"> 012736 </t>
  </si>
  <si>
    <t>VIDRO LAMINADO INCOLOR 8mm (2 x 4mm)</t>
  </si>
  <si>
    <t xml:space="preserve"> 017179 </t>
  </si>
  <si>
    <t>VIDRACEIRO</t>
  </si>
  <si>
    <t xml:space="preserve"> 099537 </t>
  </si>
  <si>
    <t>VIDROS</t>
  </si>
  <si>
    <t>JANELA MAXIM-AR, L = 0,80 M, EM ALUMINIO BRANCO, COM BANDEIRA FIXA INFERIOR E VIDRO MINI BOREAL</t>
  </si>
  <si>
    <t xml:space="preserve"> 00045184 </t>
  </si>
  <si>
    <t>PARAFUSO DE ACO ZINCADO COM ROSCA SOBERBA, CABECA CHATA E FENDA SIMPLES, DIAMETRO 4,2 MM, COMPRIMENTO * 32 * MM</t>
  </si>
  <si>
    <t xml:space="preserve"> 00004377 </t>
  </si>
  <si>
    <t>SILICONE ACETICO USO GERAL INCOLOR 280 G</t>
  </si>
  <si>
    <t xml:space="preserve"> 00039961 </t>
  </si>
  <si>
    <t>Esquadrias - Janelas</t>
  </si>
  <si>
    <t>15,98</t>
  </si>
  <si>
    <t>JANELA DE CORRER, EM ALUMINIO PERFIL 25, 100 X 120 CM (A X L), 2 FLS MOVEIS, SEM BANDEIRA, ACABAMENTO BRANCO OU BRILHANTE, BATENTE DE 6 A 7 CM, COM VIDRO 4 MM, SEM GUARNICAO</t>
  </si>
  <si>
    <t xml:space="preserve"> 00036896 </t>
  </si>
  <si>
    <t>7,95</t>
  </si>
  <si>
    <t>MARMORISTA</t>
  </si>
  <si>
    <t xml:space="preserve"> 099398 </t>
  </si>
  <si>
    <t>AJUDANTE ESPECIALIZADO - MARMORISTA</t>
  </si>
  <si>
    <t xml:space="preserve"> 099664 </t>
  </si>
  <si>
    <t>ARGAMASSA PRONTA FERMA QUARTZOLIT PARA MARMORES 4,0kg/m2</t>
  </si>
  <si>
    <t xml:space="preserve"> 012331 </t>
  </si>
  <si>
    <t>CANTONEIRA PARA DIVISORIA DE MARMORE EM ACO INOX 554/845 + 2 PARAFUSOS</t>
  </si>
  <si>
    <t xml:space="preserve"> 030357 </t>
  </si>
  <si>
    <t>GRANITO CINZA ANDORINHA 2cm</t>
  </si>
  <si>
    <t xml:space="preserve"> 010414 </t>
  </si>
  <si>
    <t>PARAFUSO ROSCA SOBERBA EM ACO INOX 1/4 x 65mm</t>
  </si>
  <si>
    <t xml:space="preserve"> 029615 </t>
  </si>
  <si>
    <t>PAREDES E PAINEIS</t>
  </si>
  <si>
    <t>13,88</t>
  </si>
  <si>
    <t>VIDRO COMUM LAMINADO LISO INCOLOR DUPLO, ESPESSURA TOTAL 8 MM (CADA CAMADA DE 4 MM) - COLOCADO</t>
  </si>
  <si>
    <t xml:space="preserve"> 00034391 </t>
  </si>
  <si>
    <t>PERFIL DE BORRACHA EPDM MACICO *12 X 15* MM PARA ESQUADRIAS</t>
  </si>
  <si>
    <t xml:space="preserve"> 00020259 </t>
  </si>
  <si>
    <t>PERFIL DE ALUMINIO ANODIZADO</t>
  </si>
  <si>
    <t xml:space="preserve"> 00034360 </t>
  </si>
  <si>
    <t>PARAFUSO DE ACO ZINCADO, TIPO CHUMBADOR PARABOLT, DIAMETRO 3/8", COMPRIMENTO 75 MM</t>
  </si>
  <si>
    <t xml:space="preserve"> 00011964 </t>
  </si>
  <si>
    <t>PARAFUSO DE ACO ZINCADO, SEXTAVADO, COM ROSCA INTEIRA, DIAMETRO 5/16", COMPRIMENTO 3/4", COM PORCA E ARRUELA LISA LEVE</t>
  </si>
  <si>
    <t xml:space="preserve"> 00013246 </t>
  </si>
  <si>
    <t>ELETRODO REVESTIDO AWS - E6013, DIAMETRO IGUAL A 2,50 MM</t>
  </si>
  <si>
    <t xml:space="preserve"> 00011002 </t>
  </si>
  <si>
    <t>CHAPA DE ACO GROSSA, ASTM A36, E = 3/8" (9,53 MM) 74,69 KG/M2</t>
  </si>
  <si>
    <t xml:space="preserve"> 00001332 </t>
  </si>
  <si>
    <t>AUXILIAR DE SERRALHEIRO COM ENCARGOS COMPLEMENTARES</t>
  </si>
  <si>
    <t xml:space="preserve"> 88251 </t>
  </si>
  <si>
    <t>SERRALHEIRO COM ENCARGOS COMPLEMENTARES</t>
  </si>
  <si>
    <t xml:space="preserve"> 88315 </t>
  </si>
  <si>
    <t>PARAFUSO NIQUELADO 3 1/2" COM ACABAMENTO CROMADO PARA FIXAR PECA SANITARIA, INCLUI PORCA CEGA, ARRUELA E BUCHA DE NYLON TAMANHO S-8</t>
  </si>
  <si>
    <t xml:space="preserve"> 00004351 </t>
  </si>
  <si>
    <t>BARRA DE APOIO RETA, EM ACO INOX POLIDO, COMPRIMENTO 70CM, DIAMETRO MINIMO 3 CM</t>
  </si>
  <si>
    <t xml:space="preserve"> 00036205 </t>
  </si>
  <si>
    <t>FITA VEDA ROSCA, EM PTFE, ROLO DE 18 MM X 10 M (L X C)</t>
  </si>
  <si>
    <t xml:space="preserve"> 00003146 </t>
  </si>
  <si>
    <t>TORNEIRA METALICA CROMADA DE PAREDE, PARA COZINHA, BICA MOVEL, COM AREJADOR, 1/2" OU 3/4"</t>
  </si>
  <si>
    <t xml:space="preserve"> 00011773 </t>
  </si>
  <si>
    <t>TORNEIRA METALICA CROMADA DE MESA PARA LAVATORIO, BICA ALTA, COM AREJADOR</t>
  </si>
  <si>
    <t xml:space="preserve"> 00036791 </t>
  </si>
  <si>
    <t>VÁLVULA EM METAL CROMADO TIPO AMERICANA 3.1/2" X 1.1/2" PARA PIA - FORNECIMENTO E INSTALAÇÃO. AF_01/2020</t>
  </si>
  <si>
    <t xml:space="preserve"> 86878 </t>
  </si>
  <si>
    <t>SIFÃO DO TIPO GARRAFA EM METAL CROMADO 1 X 1.1/2" - FORNECIMENTO E INSTALAÇÃO. AF_01/2020</t>
  </si>
  <si>
    <t xml:space="preserve"> 86881 </t>
  </si>
  <si>
    <t>CUBA DE EMBUTIR RETANGULAR DE AÇO INOXIDÁVEL, 46 X 30 X 12 CM - FORNECIMENTO E INSTALAÇÃO. AF_01/2020</t>
  </si>
  <si>
    <t xml:space="preserve"> 86900 </t>
  </si>
  <si>
    <t>2,53</t>
  </si>
  <si>
    <t>APOIO EM MAO FRANCESA EM ACO INOXIDAVEL 304 40cm</t>
  </si>
  <si>
    <t xml:space="preserve"> 004612 </t>
  </si>
  <si>
    <t>CIMENTO DIRECIONAL BRANCO</t>
  </si>
  <si>
    <t xml:space="preserve"> 001100 </t>
  </si>
  <si>
    <t>APARELHOS SANITARIOS</t>
  </si>
  <si>
    <t>LAVATÓRIO LOUÇA BRANCA COM COLUNA, 45 X 55CM OU EQUIVALENTE, PADRÃO MÉDIO - FORNECIMENTO E INSTALAÇÃO. AF_01/2020</t>
  </si>
  <si>
    <t xml:space="preserve"> 86903 </t>
  </si>
  <si>
    <t>VÁLVULA EM METAL CROMADO 1.1/2" X 1.1/2" PARA TANQUE OU LAVATÓRIO, COM OU SEM LADRÃO - FORNECIMENTO E INSTALAÇÃO. AF_01/2020</t>
  </si>
  <si>
    <t xml:space="preserve"> 86877 </t>
  </si>
  <si>
    <t>ENGATE FLEXÍVEL EM INOX, 1/2 X 40CM - FORNECIMENTO E INSTALAÇÃO. AF_01/2020</t>
  </si>
  <si>
    <t xml:space="preserve"> 86887 </t>
  </si>
  <si>
    <t>RABICHO FLEXIVEL 40cm PVC 1/2" COM CANOPLAS</t>
  </si>
  <si>
    <t xml:space="preserve"> 003818 </t>
  </si>
  <si>
    <t>SIFAO PARA PIA AMERICANA 1.1/2"x1.1/2" CROMADO</t>
  </si>
  <si>
    <t xml:space="preserve"> 006900 </t>
  </si>
  <si>
    <t>FITA TEFLON VEDA ROSCA 18mm x 25m</t>
  </si>
  <si>
    <t xml:space="preserve"> 004636 </t>
  </si>
  <si>
    <t>VALVULA METAL CROMADO 3.1/2" x 1.1/2" PARA CUBA</t>
  </si>
  <si>
    <t xml:space="preserve"> 033132 </t>
  </si>
  <si>
    <t>CUBA DE EMBUTIR REDONDA 360mm L-41.17 DECA</t>
  </si>
  <si>
    <t xml:space="preserve"> 028152 </t>
  </si>
  <si>
    <t>1,215</t>
  </si>
  <si>
    <t>MARMORE BRANCO ITAUNA 3cm</t>
  </si>
  <si>
    <t xml:space="preserve"> 010392 </t>
  </si>
  <si>
    <t>ELEMENTOS DECORATIVOS</t>
  </si>
  <si>
    <t>CONJUNTO DE LIGACAO AJUSTAVEL, PARA VASO / BACIA SANITARIA, EM PLASTICO BRANCO, COM TUBO, CANOPLA E ESPUDE</t>
  </si>
  <si>
    <t xml:space="preserve"> 00006142 </t>
  </si>
  <si>
    <t>VASO SANITARIO SIFONADO CONVENCIONAL PARA PCD SEM FURO FRONTAL COM LOUÇA BRANCA SEM ASSENTO - FORNECIMENTO E INSTALAÇÃO. AF_01/2020</t>
  </si>
  <si>
    <t xml:space="preserve"> 95471 </t>
  </si>
  <si>
    <t>VASO SANITÁRIO SIFONADO COM CAIXA ACOPLADA LOUÇA BRANCA - FORNECIMENTO E INSTALAÇÃO. AF_01/2020</t>
  </si>
  <si>
    <t xml:space="preserve"> 86888 </t>
  </si>
  <si>
    <t>ENGATE FLEXÍVEL EM PLÁSTICO BRANCO, 1/2" X 40CM - FORNECIMENTO E INSTALAÇÃO. AF_01/2020</t>
  </si>
  <si>
    <t xml:space="preserve"> 86885 </t>
  </si>
  <si>
    <t>29,56</t>
  </si>
  <si>
    <t>102,81</t>
  </si>
  <si>
    <t>2,52</t>
  </si>
  <si>
    <t>0,82</t>
  </si>
  <si>
    <t>CAL HIDRATADA CH-I PARA ARGAMASSAS</t>
  </si>
  <si>
    <t xml:space="preserve"> 00001106 </t>
  </si>
  <si>
    <t>1,03</t>
  </si>
  <si>
    <t>EPI - FAMILIA SERVENTE - HORISTA (ENCARGOS COMPLEMENTARES - COLETADO CAIXA)</t>
  </si>
  <si>
    <t xml:space="preserve"> 00043491 </t>
  </si>
  <si>
    <t>0,46</t>
  </si>
  <si>
    <t>FERRAMENTAS - FAMILIA SERVENTE - HORISTA (ENCARGOS COMPLEMENTARES - COLETADO CAIXA)</t>
  </si>
  <si>
    <t xml:space="preserve"> 00043467 </t>
  </si>
  <si>
    <t>0,14</t>
  </si>
  <si>
    <t>11,06</t>
  </si>
  <si>
    <t>SERVENTE DE OBRAS (HORISTA)</t>
  </si>
  <si>
    <t xml:space="preserve"> 00006111 </t>
  </si>
  <si>
    <t>15.727,94</t>
  </si>
  <si>
    <t>BETONEIRA, CAPACIDADE NOMINAL 600 L, CAPACIDADE DE MISTURA 360L, MOTOR ELETRICO TRIFASICO 220/380V, POTENCIA 4CV, EXCLUSO CARREGADOR</t>
  </si>
  <si>
    <t xml:space="preserve"> 00036397 </t>
  </si>
  <si>
    <t>0,55</t>
  </si>
  <si>
    <t>KW/H</t>
  </si>
  <si>
    <t>ENERGIA ELETRICA ATE 2000 KWH INDUSTRIAL, SEM DEMANDA</t>
  </si>
  <si>
    <t xml:space="preserve"> 00002705 </t>
  </si>
  <si>
    <t>0,59</t>
  </si>
  <si>
    <t>TRANSPORTE - HORISTA (COLETADO CAIXA - ENCARGOS COMPLEMENTARES)</t>
  </si>
  <si>
    <t xml:space="preserve"> 00037371 </t>
  </si>
  <si>
    <t>1,06</t>
  </si>
  <si>
    <t>EXAMES - HORISTA (COLETADO CAIXA - ENCARGOS COMPLEMENTARES)</t>
  </si>
  <si>
    <t xml:space="preserve"> 00037372 </t>
  </si>
  <si>
    <t>Taxas</t>
  </si>
  <si>
    <t>SEGURO - HORISTA (COLETADO CAIXA - ENCARGOS COMPLEMENTARES)</t>
  </si>
  <si>
    <t xml:space="preserve"> 00037373 </t>
  </si>
  <si>
    <t>0,66</t>
  </si>
  <si>
    <t>EPI - FAMILIA OPERADOR ESCAVADEIRA - HORISTA (ENCARGOS COMPLEMENTARES - COLETADO CAIXA)</t>
  </si>
  <si>
    <t xml:space="preserve"> 00043488 </t>
  </si>
  <si>
    <t>FERRAMENTAS - FAMILIA OPERADOR ESCAVADEIRA - HORISTA (ENCARGOS COMPLEMENTARES - COLETADO CAIXA)</t>
  </si>
  <si>
    <t xml:space="preserve"> 00043464 </t>
  </si>
  <si>
    <t>0,68</t>
  </si>
  <si>
    <t>ALIMENTACAO - HORISTA (COLETADO CAIXA - ENCARGOS COMPLEMENTARES)</t>
  </si>
  <si>
    <t xml:space="preserve"> 00037370 </t>
  </si>
  <si>
    <t>9,32</t>
  </si>
  <si>
    <t>OPERADOR DE BETONEIRA ESTACIONARIA / MISTURADOR (HORISTA)</t>
  </si>
  <si>
    <t xml:space="preserve"> 00037666 </t>
  </si>
  <si>
    <t>104,10</t>
  </si>
  <si>
    <t>1,20</t>
  </si>
  <si>
    <t>0,52</t>
  </si>
  <si>
    <t>0,18</t>
  </si>
  <si>
    <t>25,70</t>
  </si>
  <si>
    <t>Pedreiro (horista)</t>
  </si>
  <si>
    <t xml:space="preserve"> 00004750/SINAPI </t>
  </si>
  <si>
    <t>20,82</t>
  </si>
  <si>
    <t>Martelo sem unha</t>
  </si>
  <si>
    <t xml:space="preserve"> 11243 </t>
  </si>
  <si>
    <t>8,92</t>
  </si>
  <si>
    <t>Desempenadeira de aço lisa, cabo madeira, ref:143, Atlas ou similar</t>
  </si>
  <si>
    <t xml:space="preserve"> 4174 </t>
  </si>
  <si>
    <t>11,46</t>
  </si>
  <si>
    <t>Nível de bolha de madeira</t>
  </si>
  <si>
    <t xml:space="preserve"> 10789 </t>
  </si>
  <si>
    <t>10,05</t>
  </si>
  <si>
    <t>Marreta de 1/2 kg com cabo</t>
  </si>
  <si>
    <t xml:space="preserve"> 11264 </t>
  </si>
  <si>
    <t>19,30</t>
  </si>
  <si>
    <t>Prumo de face</t>
  </si>
  <si>
    <t xml:space="preserve"> 10790 </t>
  </si>
  <si>
    <t>243,74</t>
  </si>
  <si>
    <t>Serra mármore</t>
  </si>
  <si>
    <t xml:space="preserve"> 11247 </t>
  </si>
  <si>
    <t>8,62</t>
  </si>
  <si>
    <t>Desempoladeira de madeira 12x22</t>
  </si>
  <si>
    <t xml:space="preserve"> 11245 </t>
  </si>
  <si>
    <t>13,98</t>
  </si>
  <si>
    <t>Colher de pedreiro</t>
  </si>
  <si>
    <t xml:space="preserve"> 4722 </t>
  </si>
  <si>
    <t>13,94</t>
  </si>
  <si>
    <t>Martelo de borracha com cabo</t>
  </si>
  <si>
    <t xml:space="preserve"> 11265 </t>
  </si>
  <si>
    <t>32,71</t>
  </si>
  <si>
    <t>Regua de alumínio c/ 2,00m (para pedreiro)</t>
  </si>
  <si>
    <t xml:space="preserve"> 10282 </t>
  </si>
  <si>
    <t>7,60</t>
  </si>
  <si>
    <t>Un</t>
  </si>
  <si>
    <t>Escala métrica de bambú</t>
  </si>
  <si>
    <t xml:space="preserve"> 11246 </t>
  </si>
  <si>
    <t>420,59</t>
  </si>
  <si>
    <t>Quadro de distribuição de embutir em chapa de aço, p/até 36 disjuntores c/barramento, padrão DIN, Cemar ou similar</t>
  </si>
  <si>
    <t xml:space="preserve"> 2532 </t>
  </si>
  <si>
    <t>0,28</t>
  </si>
  <si>
    <t>2,82</t>
  </si>
  <si>
    <t>12,39</t>
  </si>
  <si>
    <t>4,43</t>
  </si>
  <si>
    <t>7,43</t>
  </si>
  <si>
    <t>0,25</t>
  </si>
  <si>
    <t>0,43</t>
  </si>
  <si>
    <t>1,04</t>
  </si>
  <si>
    <t>2,54</t>
  </si>
  <si>
    <t>6,83</t>
  </si>
  <si>
    <t>401,88</t>
  </si>
  <si>
    <t>ARGAMASSA TRAÇO 1:3:12 (EM VOLUME DE CIMENTO, CAL E AREIA MÉDIA ÚMIDA) PARA EMBOÇO/MASSA ÚNICA/ASSENTAMENTO DE ALVENARIA DE VEDAÇÃO, PREPARO MECÂNICO COM BETONEIRA 600 L. AF_08/2019</t>
  </si>
  <si>
    <t xml:space="preserve"> 87296 </t>
  </si>
  <si>
    <t>19,36</t>
  </si>
  <si>
    <t>4,84</t>
  </si>
  <si>
    <t>Encargos Complementares - Pedreiro</t>
  </si>
  <si>
    <t xml:space="preserve"> 10550 </t>
  </si>
  <si>
    <t>7,53</t>
  </si>
  <si>
    <t>53,00</t>
  </si>
  <si>
    <t>LUMINARIA PAINEL PLAFON DE SOBREPOR, SLIM, QUADRADA *22 X 22* CM, EM ALUMINIO ACABAMENTO BRANCO, COM ACRILICO, COM LAMPADAS LED 18W, BIVOLT</t>
  </si>
  <si>
    <t xml:space="preserve"> 00044794 </t>
  </si>
  <si>
    <t>AUXILIAR DE ELETRICISTA COM ENCARGOS COMPLEMENTARES</t>
  </si>
  <si>
    <t xml:space="preserve"> 88247 </t>
  </si>
  <si>
    <t>ELETRICISTA COM ENCARGOS COMPLEMENTARES</t>
  </si>
  <si>
    <t xml:space="preserve"> 88264 </t>
  </si>
  <si>
    <t>Iluminação Predial e Monitoramento</t>
  </si>
  <si>
    <t>200,00</t>
  </si>
  <si>
    <t>FITA ISOLANTE ADESIVA ANTICHAMA, USO ATE 750 V, EM ROLO DE 19 MM X 5 M</t>
  </si>
  <si>
    <t xml:space="preserve"> 00021127 </t>
  </si>
  <si>
    <t>CABO DE COBRE, FLEXIVEL, CLASSE 4 OU 5, ISOLACAO EM PVC/A, ANTICHAMA BWF-B, 1 CONDUTOR, 450/750 V, SECAO NOMINAL 6 MM2</t>
  </si>
  <si>
    <t xml:space="preserve"> 00000982 </t>
  </si>
  <si>
    <t>INEL - INSTALAÇÃO ELÉTRICA/ELETRIFICAÇÃO E ILUMINAÇÃO EXTERNA</t>
  </si>
  <si>
    <t>395,00</t>
  </si>
  <si>
    <t>CABO DE COBRE, FLEXIVEL, CLASSE 4 OU 5, ISOLACAO EM PVC/A, ANTICHAMA BWF-B, 1 CONDUTOR, 450/750 V, SECAO NOMINAL 4 MM2</t>
  </si>
  <si>
    <t xml:space="preserve"> 00000981 </t>
  </si>
  <si>
    <t>610,00</t>
  </si>
  <si>
    <t>CABO DE COBRE, FLEXIVEL, CLASSE 4 OU 5, ISOLACAO EM PVC/A, ANTICHAMA BWF-B, 1 CONDUTOR, 450/750 V, SECAO NOMINAL 2,5 MM2</t>
  </si>
  <si>
    <t xml:space="preserve"> 00001014 </t>
  </si>
  <si>
    <t>CABO DE COBRE, FLEXIVEL, CLASSE 4 OU 5, ISOLACAO EM PVC/A, ANTICHAMA BWF-B, 1 CONDUTOR, 450/750 V, SECAO NOMINAL 1,5 MM2</t>
  </si>
  <si>
    <t xml:space="preserve"> 00001013 </t>
  </si>
  <si>
    <t>108,54</t>
  </si>
  <si>
    <t>ELETRODUTO PVC FLEXIVEL CORRUGADO, REFORCADO, COR LARANJA, DE 25 MM, PARA LAJES E PISOS</t>
  </si>
  <si>
    <t xml:space="preserve"> 00039244 </t>
  </si>
  <si>
    <t>FIXAÇÃO DE TUBOS HORIZONTAIS DE PVC ÁGUA, PVC ESGOTO, PVC ÁGUA PLUVIAL, CPVC, PPR, COBRE OU AÇO, DIÂMETROS MENORES OU IGUAIS A 40 MM, COM ABRAÇADEIRA METÁLICA RÍGIDA TIPO U PERFIL 1 1/4", FIXADA EM PERFILADO EM LAJE. AF_09/2023_PS</t>
  </si>
  <si>
    <t xml:space="preserve"> 91170 </t>
  </si>
  <si>
    <t>187,00</t>
  </si>
  <si>
    <t>ELETRODUTO PVC FLEXIVEL CORRUGADO, REFORCADO, COR LARANJA, DE 20 MM, PARA LAJES E PISOS</t>
  </si>
  <si>
    <t xml:space="preserve"> 00039243 </t>
  </si>
  <si>
    <t>12,99</t>
  </si>
  <si>
    <t>ELETRODUTO DE PVC RIGIDO ROSCAVEL DE 1 1/2 ", SEM LUVA</t>
  </si>
  <si>
    <t xml:space="preserve"> 00002680 </t>
  </si>
  <si>
    <t>30,00</t>
  </si>
  <si>
    <t>ELETROCALHA LISA OU PERFURADA TIPO U, EM CHAPA DE ACO GALVANIZADO A FOGO, ESPESSURA # 18, DE 400 X 50 MM (L X A), SEM VIROLA, SEM TAMPA</t>
  </si>
  <si>
    <t xml:space="preserve"> 00044042 </t>
  </si>
  <si>
    <t>Eletrocalhas</t>
  </si>
  <si>
    <t>EMENDA PARA ELETROCALHA, LISA OU PERFURADA EM AÇO GALVANIZADO, LARGURA DE 400MM E ALTURA DE 50MM - FORNECIMENTO E INSTALAÇÃO. AF_04/2023</t>
  </si>
  <si>
    <t xml:space="preserve"> 97263 </t>
  </si>
  <si>
    <t>SUPORTE PARA ELETROCALHA LISA OU PERFURADA EM AÇO GALVANIZADO, LARGURA 400 MM, EM PERFILADO COM COMPRIMENTO DE 45 CM FIXADO EM LAJE, POR METRO DE ELETROCALHA FIXADA. AF_09/2023</t>
  </si>
  <si>
    <t xml:space="preserve"> 96562 </t>
  </si>
  <si>
    <t>ARRUELA EM ACO GALVANIZADO, DIAMETRO EXTERNO = 35MM, ESPESSURA = 3MM, DIAMETRO DO FURO= 18MM</t>
  </si>
  <si>
    <t xml:space="preserve"> 00013348 </t>
  </si>
  <si>
    <t>PARAFUSO, EM ACO ZINCADO, CABECA LENTILHA AUTOTRAVANTE DIAMETRO 5/16" X 1"</t>
  </si>
  <si>
    <t xml:space="preserve"> 00043965 </t>
  </si>
  <si>
    <t>PORCA ZINCADA, SEXTAVADA, DIAMETRO 1/4"</t>
  </si>
  <si>
    <t xml:space="preserve"> 00039997 </t>
  </si>
  <si>
    <t>TALA PARA EMENDA DE ELETROCALHA, SIMPLES / RETA, LISA OU PERFURADA, EM CHAPA DE ACO GALVANIZADO #22, ALTURA 50 MM</t>
  </si>
  <si>
    <t xml:space="preserve"> 00044027 </t>
  </si>
  <si>
    <t>CURVA HORIZONTAL 90 GRAUS PERFURADA, PARA ELETROCALHA, EM CHAPA DE ACO GALVANIZADO ESPESSURA #18, 400 X 50 MM (L X A), SEM VIROLA, SEM TAMPA</t>
  </si>
  <si>
    <t xml:space="preserve"> 00043947 </t>
  </si>
  <si>
    <t>TERMINAL A COMPRESSAO EM COBRE ESTANHADO PARA CABO 4 MM2, 1 FURO E 1 COMPRESSAO, PARA PARAFUSO DE FIXACAO M5</t>
  </si>
  <si>
    <t xml:space="preserve"> 00001571 </t>
  </si>
  <si>
    <t>DISJUNTOR TIPO DR, BIPOLAR DE 25A</t>
  </si>
  <si>
    <t xml:space="preserve"> 00044091 </t>
  </si>
  <si>
    <t>Instalações Elétricas - Quadros, Cabos, Disjuntores, Contatores e Barramentos Blindados</t>
  </si>
  <si>
    <t>TOMADA PARA PISO 4x2 2P UNIVERSAL 10A-250V COM PLACA STAMPLAC (CONJUNTO)</t>
  </si>
  <si>
    <t xml:space="preserve"> 001912 </t>
  </si>
  <si>
    <t>INSTALACOES ELETRICAS - DUTOS E TOMADAS</t>
  </si>
  <si>
    <t>SUPORTE PARAFUSADO COM PLACA DE ENCAIXE 4" X 2" MÉDIO (1,30 M DO PISO) PARA PONTO ELÉTRICO - FORNECIMENTO E INSTALAÇÃO. AF_03/2023</t>
  </si>
  <si>
    <t xml:space="preserve"> 91946 </t>
  </si>
  <si>
    <t>INTERRUPTOR SIMPLES (3 MÓDULOS), 10A/250V, SEM SUPORTE E SEM PLACA - FORNECIMENTO E INSTALAÇÃO. AF_03/2023</t>
  </si>
  <si>
    <t xml:space="preserve"> 91966 </t>
  </si>
  <si>
    <t>INTERRUPTOR SIMPLES (2 MÓDULOS), 10A/250V, SEM SUPORTE E SEM PLACA - FORNECIMENTO E INSTALAÇÃO. AF_03/2023</t>
  </si>
  <si>
    <t xml:space="preserve"> 91958 </t>
  </si>
  <si>
    <t>TOMADA MÉDIA DE EMBUTIR (2 MÓDULOS), 2P+T 10 A, SEM SUPORTE E SEM PLACA - FORNECIMENTO E INSTALAÇÃO. AF_03/2023</t>
  </si>
  <si>
    <t xml:space="preserve"> 92002 </t>
  </si>
  <si>
    <t>28,00</t>
  </si>
  <si>
    <t>TOMADA MÉDIA DE EMBUTIR (1 MÓDULO), 2P+T 10 A, SEM SUPORTE E SEM PLACA - FORNECIMENTO E INSTALAÇÃO. AF_03/2023</t>
  </si>
  <si>
    <t xml:space="preserve"> 91994 </t>
  </si>
  <si>
    <t>Caixa de passagem, em pvc, de 4" x 2", para eletroduto flexivel corrugado</t>
  </si>
  <si>
    <t xml:space="preserve"> 00001872/SINAPI </t>
  </si>
  <si>
    <t>3,07</t>
  </si>
  <si>
    <t>Tampa cega em pvc para condulete 4 x 2"</t>
  </si>
  <si>
    <t xml:space="preserve"> 00007543/SINAPI </t>
  </si>
  <si>
    <t>Pontos de Suprimento de Energia Convencionais</t>
  </si>
  <si>
    <t>INTERRUPTOR SIMPLES (1 MÓDULO), 10A/250V, SEM SUPORTE E SEM PLACA - FORNECIMENTO E INSTALAÇÃO. AF_03/2023</t>
  </si>
  <si>
    <t xml:space="preserve"> 91952 </t>
  </si>
  <si>
    <t>DISJUNTOR TERMOMAGNETICO PARA TRILHO DIN (IEC), TRIPOLAR, 10 - 50 A</t>
  </si>
  <si>
    <t xml:space="preserve"> 00034709 </t>
  </si>
  <si>
    <t>TERMINAL A COMPRESSAO EM COBRE ESTANHADO PARA CABO 16 MM2, 1 FURO E 1 COMPRESSAO, PARA PARAFUSO DE FIXACAO M6</t>
  </si>
  <si>
    <t xml:space="preserve"> 00001575 </t>
  </si>
  <si>
    <t>DISJUNTOR TERMOMAGNETICO PARA TRILHO DIN (IEC), BIPOLAR, 6 - 32 A</t>
  </si>
  <si>
    <t xml:space="preserve"> 00034616 </t>
  </si>
  <si>
    <t>TERMINAL A COMPRESSAO EM COBRE ESTANHADO PARA CABO 2,5 MM2, 1 FURO E 1 COMPRESSAO, PARA PARAFUSO DE FIXACAO M5</t>
  </si>
  <si>
    <t xml:space="preserve"> 00001570 </t>
  </si>
  <si>
    <t>LUVA DE EMENDA PARA ELETRODUTO, EM ALUMINIO SEM ROSCA, DIMENSAO DE 40 MM (1 1/2")</t>
  </si>
  <si>
    <t xml:space="preserve"> 00044089 </t>
  </si>
  <si>
    <t>Instalações Elétricas - Eletrodutos, Conexões e Conduletes Aparentes</t>
  </si>
  <si>
    <t>8,23</t>
  </si>
  <si>
    <t>Curva de pvc 90 graus, soldavel, 40 mm, cor marrom, para agua fria predial</t>
  </si>
  <si>
    <t xml:space="preserve"> 00001958/SINAPI </t>
  </si>
  <si>
    <t>3,06</t>
  </si>
  <si>
    <t>0,35</t>
  </si>
  <si>
    <t>0,53</t>
  </si>
  <si>
    <t>3,99</t>
  </si>
  <si>
    <t>0,78</t>
  </si>
  <si>
    <t>0,76</t>
  </si>
  <si>
    <t>CAIXA OCTOGONAL DE FUNDO MOVEL, EM PVC, DE 4" X 4", PARA ELETRODUTO FLEXIVEL CORRUGADO</t>
  </si>
  <si>
    <t xml:space="preserve"> 00012001 </t>
  </si>
  <si>
    <t>CAIXA DE PASSAGEM DE PISO 4"x4" BAIXA EM ALUMINIO STAMPLAC PISO 4"x4" FECHADA E BAIXA EM ALUMINIO TRAMONTINA</t>
  </si>
  <si>
    <t xml:space="preserve"> 000612 </t>
  </si>
  <si>
    <t>INSTALACOES ELETRICAS - ELETRODUTOS</t>
  </si>
  <si>
    <t>59,00</t>
  </si>
  <si>
    <t>CAIXA DE PASSAGEM, EM PVC, DE 4" X 2", PARA ELETRODUTO FLEXIVEL CORRUGADO</t>
  </si>
  <si>
    <t xml:space="preserve"> 00001872 </t>
  </si>
  <si>
    <t>ARGAMASSA TRAÇO 1:3 (EM VOLUME DE CIMENTO E AREIA MÉDIA ÚMIDA), PREPARO MANUAL. AF_08/2019</t>
  </si>
  <si>
    <t xml:space="preserve"> 88629 </t>
  </si>
  <si>
    <t>17,75</t>
  </si>
  <si>
    <t>CANALETA DE CONCRETO 14 X 19 X 19 CM (CLASSE C - NBR 6136)</t>
  </si>
  <si>
    <t xml:space="preserve"> 00000659 </t>
  </si>
  <si>
    <t>CORTE E DOBRA DE AÇO CA-50, DIÂMETRO DE 8,0 MM. AF_06/2022</t>
  </si>
  <si>
    <t xml:space="preserve"> 92802 </t>
  </si>
  <si>
    <t>ARGAMASSA TRAÇO 1:2:9 (EM VOLUME DE CIMENTO, CAL E AREIA MÉDIA ÚMIDA) PARA EMBOÇO/MASSA ÚNICA/ASSENTAMENTO DE ALVENARIA DE VEDAÇÃO, PREPARO MECÂNICO COM BETONEIRA 600 L. AF_08/2019</t>
  </si>
  <si>
    <t xml:space="preserve"> 87294 </t>
  </si>
  <si>
    <t>GRAUTEAMENTO DE CINTA INTERMEDIÁRIA OU DE CONTRAVERGA EM ALVENARIA ESTRUTURAL. AF_09/2021</t>
  </si>
  <si>
    <t xml:space="preserve"> 89994 </t>
  </si>
  <si>
    <t>31,90</t>
  </si>
  <si>
    <t>GRAUTEAMENTO DE CINTA SUPERIOR OU DE VERGA EM ALVENARIA ESTRUTURAL. AF_09/2021</t>
  </si>
  <si>
    <t xml:space="preserve"> 89995 </t>
  </si>
  <si>
    <t>990,37</t>
  </si>
  <si>
    <t>495,18</t>
  </si>
  <si>
    <t>21,50</t>
  </si>
  <si>
    <t>OPERADOR DE BETONEIRA ESTACIONÁRIA/MISTURADOR COM ENCARGOS COMPLEMENTARES</t>
  </si>
  <si>
    <t xml:space="preserve"> 88377 </t>
  </si>
  <si>
    <t>BETONEIRA CAPACIDADE NOMINAL DE 400 L, CAPACIDADE DE MISTURA 280 L, MOTOR ELÉTRICO TRIFÁSICO POTÊNCIA DE 2 CV, SEM CARREGADOR - CHI DIURNO. AF_05/2023</t>
  </si>
  <si>
    <t xml:space="preserve"> 88831 </t>
  </si>
  <si>
    <t>BETONEIRA CAPACIDADE NOMINAL DE 400 L, CAPACIDADE DE MISTURA 280 L, MOTOR ELÉTRICO TRIFÁSICO POTÊNCIA DE 2 CV, SEM CARREGADOR - CHP DIURNO. AF_05/2023</t>
  </si>
  <si>
    <t xml:space="preserve"> 88830 </t>
  </si>
  <si>
    <t>359,40</t>
  </si>
  <si>
    <t>PREGO DE ACO POLIDO COM CABECA DUPLA 17 X 27 (2 1/2 X 11)</t>
  </si>
  <si>
    <t xml:space="preserve"> 00040304 </t>
  </si>
  <si>
    <t>PREGO DE ACO POLIDO COM CABECA 17 X 24 (2 1/4 X 11)</t>
  </si>
  <si>
    <t xml:space="preserve"> 00005073 </t>
  </si>
  <si>
    <t>TABUA *2,5 X 30 CM EM PINUS, MISTA OU EQUIVALENTE DA REGIAO - BRUTA</t>
  </si>
  <si>
    <t xml:space="preserve"> 00006212 </t>
  </si>
  <si>
    <t>SERRA CIRCULAR DE BANCADA COM MOTOR ELÉTRICO POTÊNCIA DE 5HP, COM COIFA PARA DISCO 10" - CHP DIURNO. AF_08/2015</t>
  </si>
  <si>
    <t xml:space="preserve"> 91692 </t>
  </si>
  <si>
    <t>SERRA CIRCULAR DE BANCADA COM MOTOR ELÉTRICO POTÊNCIA DE 5HP, COM COIFA PARA DISCO 10" - CHI DIURNO. AF_08/2015</t>
  </si>
  <si>
    <t xml:space="preserve"> 91693 </t>
  </si>
  <si>
    <t>174,20</t>
  </si>
  <si>
    <t>ESPACADOR / DISTANCIADOR CIRCULAR COM ENTRADA LATERAL, EM PLASTICO, PARA VERGALHAO *4,2 A 12,5* MM, COBRIMENTO 20 MM</t>
  </si>
  <si>
    <t xml:space="preserve"> 00039017 </t>
  </si>
  <si>
    <t>ARAME RECOZIDO 16 BWG, D = 1,65 MM (0,016 KG/M) OU 18 BWG, D = 1,25 MM (0,01 KG/M)</t>
  </si>
  <si>
    <t xml:space="preserve"> 00043132 </t>
  </si>
  <si>
    <t>CORTE E DOBRA DE AÇO CA-60, DIÂMETRO DE 5,0 MM. AF_06/2022</t>
  </si>
  <si>
    <t xml:space="preserve"> 92800 </t>
  </si>
  <si>
    <t>ARMADOR COM ENCARGOS COMPLEMENTARES</t>
  </si>
  <si>
    <t xml:space="preserve"> 88245 </t>
  </si>
  <si>
    <t>AJUDANTE DE ARMADOR COM ENCARGOS COMPLEMENTARES</t>
  </si>
  <si>
    <t xml:space="preserve"> 88238 </t>
  </si>
  <si>
    <t>548,70</t>
  </si>
  <si>
    <t>CORTE E DOBRA DE AÇO CA-50, DIÂMETRO DE 12,5 MM. AF_06/2022</t>
  </si>
  <si>
    <t xml:space="preserve"> 92804 </t>
  </si>
  <si>
    <t>593,50</t>
  </si>
  <si>
    <t>CORTE E DOBRA DE AÇO CA-50, DIÂMETRO DE 10,0 MM. AF_06/2022</t>
  </si>
  <si>
    <t xml:space="preserve"> 92803 </t>
  </si>
  <si>
    <t>223,00</t>
  </si>
  <si>
    <t>69,60</t>
  </si>
  <si>
    <t>74,20</t>
  </si>
  <si>
    <t>476,00</t>
  </si>
  <si>
    <t>1,50</t>
  </si>
  <si>
    <t>CORTE E DOBRA DE AÇO CA-50, DIÂMETRO DE 6,3 MM. AF_06/2022</t>
  </si>
  <si>
    <t xml:space="preserve"> 92801 </t>
  </si>
  <si>
    <t>5,88</t>
  </si>
  <si>
    <t>SERP - SERVIÇOS PRELIMINARES</t>
  </si>
  <si>
    <t>390,71</t>
  </si>
  <si>
    <t>TRAN - TRANSPORTES, CARGAS E DESCARGAS</t>
  </si>
  <si>
    <t>CARGA, MANOBRA E DESCARGA DE SOLOS E MATERIAIS GRANULARES EM CAMINHÃO BASCULANTE 10 M³ - CARGA COM PÁ CARREGADEIRA (CAÇAMBA DE 1,7 A 2,8 M³ / 128 HP) E DESCARGA LIVRE (UNIDADE: M3). AF_07/2020</t>
  </si>
  <si>
    <t xml:space="preserve"> 100974 </t>
  </si>
  <si>
    <t>M3XKM</t>
  </si>
  <si>
    <t>TRANSPORTE COM CAMINHÃO BASCULANTE DE 10 M³, EM VIA URBANA EM REVESTIMENTO PRIMÁRIO (UNIDADE: M3XKM). AF_07/2020</t>
  </si>
  <si>
    <t xml:space="preserve"> 93589 </t>
  </si>
  <si>
    <t>TRATOR DE ESTEIRAS, POTÊNCIA 100 HP, PESO OPERACIONAL 9,4 T, COM LÂMINA 2,19 M3 - CHI DIURNO. AF_06/2014</t>
  </si>
  <si>
    <t xml:space="preserve"> 89031 </t>
  </si>
  <si>
    <t>TRATOR DE ESTEIRAS, POTÊNCIA 100 HP, PESO OPERACIONAL 9,4 T, COM LÂMINA 2,19 M3 - CHP DIURNO. AF_06/2014</t>
  </si>
  <si>
    <t xml:space="preserve"> 89032 </t>
  </si>
  <si>
    <t>73,20</t>
  </si>
  <si>
    <t>SARRAFO NAO APARELHADO *2,5 X 7* CM, EM MACARANDUBA/MASSARANDUBA, ANGELIM, PEROBA-ROSA OU EQUIVALENTE DA REGIAO - BRUTA</t>
  </si>
  <si>
    <t xml:space="preserve"> 00004417 </t>
  </si>
  <si>
    <t>PREGO DE ACO POLIDO COM CABECA 17 X 21 (2 X 11)</t>
  </si>
  <si>
    <t xml:space="preserve"> 00005068 </t>
  </si>
  <si>
    <t>CAIBRO NAO APARELHADO *6 X 6* CM, EM MACARANDUBA/MASSARANDUBA, ANGELIM OU EQUIVALENTE DA REGIAO - BRUTA</t>
  </si>
  <si>
    <t xml:space="preserve"> 00004433 </t>
  </si>
  <si>
    <t>TABUA *2,5 X 23* CM EM PINUS, MISTA OU EQUIVALENTE DA REGIAO - BRUTA</t>
  </si>
  <si>
    <t xml:space="preserve"> 00010567 </t>
  </si>
  <si>
    <t>SERT - SERVIÇOS TÉCNICOS</t>
  </si>
  <si>
    <t>PEDREIRO</t>
  </si>
  <si>
    <t xml:space="preserve"> 099050 </t>
  </si>
  <si>
    <t>CABO DE COBRE NU MEIO DURO 7 FIOS 35mm2</t>
  </si>
  <si>
    <t xml:space="preserve"> 012620 </t>
  </si>
  <si>
    <t>SERVENTE</t>
  </si>
  <si>
    <t xml:space="preserve"> 099900 </t>
  </si>
  <si>
    <t>CAMINHAO GUINDAUTO MERCEDES L1620 8tn 200CV</t>
  </si>
  <si>
    <t xml:space="preserve"> 030542 </t>
  </si>
  <si>
    <t>DEMOLICOES</t>
  </si>
  <si>
    <t>SARRAFO *2,5 X 10* CM EM PINUS, MISTA OU EQUIVALENTE DA REGIAO - BRUTA</t>
  </si>
  <si>
    <t xml:space="preserve"> 00004509 </t>
  </si>
  <si>
    <t>PLACA DE OBRA (PARA CONSTRUCAO CIVIL) EM CHAPA GALVANIZADA *N. 22*, ADESIVADA, DE *2,4 X 1,2* M (SEM POSTES PARA FIXACAO)</t>
  </si>
  <si>
    <t xml:space="preserve"> 00004813 </t>
  </si>
  <si>
    <t>PREGO DE ACO POLIDO COM CABECA 10 X 10 (7/8 X 17)</t>
  </si>
  <si>
    <t xml:space="preserve"> 00005065 </t>
  </si>
  <si>
    <t>PINTURA IMUNIZANTE PARA MADEIRA, 2 DEMÃOS. AF_01/2021</t>
  </si>
  <si>
    <t xml:space="preserve"> 102234 </t>
  </si>
  <si>
    <t>PAVI - PAVIMENTAÇÃO</t>
  </si>
  <si>
    <t>Planilha Orçamentária Analítica</t>
  </si>
  <si>
    <t>100,00%
17.419,03</t>
  </si>
  <si>
    <t>100,0%</t>
  </si>
  <si>
    <t>87,38%</t>
  </si>
  <si>
    <t>70,43%</t>
  </si>
  <si>
    <t>12,62%</t>
  </si>
  <si>
    <t>16,95%</t>
  </si>
  <si>
    <t>19,04%</t>
  </si>
  <si>
    <t>50,00%
17.424,53</t>
  </si>
  <si>
    <t>100,00%
34.849,05</t>
  </si>
  <si>
    <t>100,00%
590,54</t>
  </si>
  <si>
    <t>50,00%
15.920,44</t>
  </si>
  <si>
    <t>100,00%
31.840,87</t>
  </si>
  <si>
    <t>50,00%
17.776,44</t>
  </si>
  <si>
    <t>50,00%
17.776,43</t>
  </si>
  <si>
    <t>100,00%
35.552,87</t>
  </si>
  <si>
    <t>100,00%
27.378,93</t>
  </si>
  <si>
    <t>11,49%
68568,59</t>
  </si>
  <si>
    <t>16,83%
92104,85</t>
  </si>
  <si>
    <t>17,01%
103.456,22</t>
  </si>
  <si>
    <t>100,00%
506.193,96</t>
  </si>
  <si>
    <t>Planilha Orçamentária Resumida</t>
  </si>
  <si>
    <t>(*)</t>
  </si>
  <si>
    <t>CONCEDENTE:</t>
  </si>
  <si>
    <t>CAMARA MUNICIPAL DE MAMANGUAPE-PB</t>
  </si>
  <si>
    <t>OBRA:</t>
  </si>
  <si>
    <t>REF. PREÇOS:</t>
  </si>
  <si>
    <t>SINAPI - ABRIL-2025 - NÃO DESONERADO</t>
  </si>
  <si>
    <t>CÁLCULO DA BONIFICAÇÃO E DESPESAS INDIRETAS</t>
  </si>
  <si>
    <t>CÁLCULO DE BDI</t>
  </si>
  <si>
    <t>1 - Edificações</t>
  </si>
  <si>
    <t>2 - Rodovias, Ferrovias, Pistas de Aeroportos, Infra Viária Urbana</t>
  </si>
  <si>
    <t>3 - Abastecimento de Água, Coleta de Esgoto</t>
  </si>
  <si>
    <t>4 - Estações e Redes de Distribuição de Energia Elétrica</t>
  </si>
  <si>
    <t>5 - Portuárias, Marítimas e Fluviais</t>
  </si>
  <si>
    <t>6 - Fornecimento de Materiais e Equipamentos</t>
  </si>
  <si>
    <t>Item componente do BDI</t>
  </si>
  <si>
    <t>% Info</t>
  </si>
  <si>
    <t>1ºQ</t>
  </si>
  <si>
    <t>Médio</t>
  </si>
  <si>
    <t>3º Q</t>
  </si>
  <si>
    <t>Administração Central ( AC )</t>
  </si>
  <si>
    <t>7.85</t>
  </si>
  <si>
    <t>Seguro e Garantia (G)</t>
  </si>
  <si>
    <t>Risco (R)</t>
  </si>
  <si>
    <t>Despesas Financeiras (DF)</t>
  </si>
  <si>
    <t>Lucro (L)</t>
  </si>
  <si>
    <t>Impostos (I) - PIS, COFINS, ISS</t>
  </si>
  <si>
    <t>Conforme Legislação Específica</t>
  </si>
  <si>
    <t>Observações</t>
  </si>
  <si>
    <t>VALORES DE BDI POR TIPO DE OBRA</t>
  </si>
  <si>
    <t>1) Preencher apenas a coluna % Informado (Coluna C)</t>
  </si>
  <si>
    <t>Tipo de Obra</t>
  </si>
  <si>
    <t>2) Os impostos (I) normalmente aplicáveis são: PIS (0,65%), COFINS (3,00%), ISS* (5,00% município Mamanguape - PB).</t>
  </si>
  <si>
    <t>3) O cálculo do BDI se baseia na fórmula abaixo utilizada pelo Acórdão 2622/13 do TCU, conforme CE GEPAD 354/2013 de 17/10/2013.</t>
  </si>
  <si>
    <t>3 - Abastecimento de Água, Coleta de Esgotos</t>
  </si>
  <si>
    <t>Fórmula Utilizada:</t>
  </si>
  <si>
    <t>B.D.I  =</t>
  </si>
  <si>
    <t>Observações sobre os % informados no cálculo do BDI, neste caso:</t>
  </si>
  <si>
    <t>* A alíquota de ISS (Imposto Sobre Serviço) do município é de 5%, porém a alíquota incidente sobre o total da nota fiscal de serviço praticada do município é 50% de 5% = 2,5%, em caso de obra.</t>
  </si>
  <si>
    <r>
      <t xml:space="preserve">Os valores % informados se enquadram nos limites do Acordão 2622/2013-TCU-Plenário </t>
    </r>
    <r>
      <rPr>
        <u/>
        <sz val="11"/>
        <rFont val="Calibri"/>
        <family val="2"/>
        <scheme val="minor"/>
      </rPr>
      <t>(CPRB desconsiderado)</t>
    </r>
  </si>
  <si>
    <t>OBRA DE CONSTRUÇÃO DE AUDITORIO E AREA DE VIVENCIA DA CAMARA MUNICIPAL DE MAMANGUAPE</t>
  </si>
  <si>
    <t xml:space="preserve">Quadro de Detalhamento dos Encargos Sociais </t>
  </si>
  <si>
    <t>SEM DESONERAÇÃO</t>
  </si>
  <si>
    <t>GRUPO A</t>
  </si>
  <si>
    <t>Horista</t>
  </si>
  <si>
    <t>Mensalista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</si>
  <si>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</si>
  <si>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</si>
  <si>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</si>
  <si>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</si>
  <si>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</si>
  <si>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</si>
  <si>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</si>
  <si>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</si>
  <si>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</si>
  <si>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</si>
  <si>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</si>
  <si>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</si>
  <si>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</si>
  <si>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DO TRABALHO</t>
  </si>
  <si>
    <t>A8</t>
  </si>
  <si>
    <t xml:space="preserve">FGTS </t>
  </si>
  <si>
    <t>A9</t>
  </si>
  <si>
    <t>SECONCI (não se aplica)</t>
  </si>
  <si>
    <t>A</t>
  </si>
  <si>
    <t>GRUPO B</t>
  </si>
  <si>
    <t>B1</t>
  </si>
  <si>
    <t>Repouso semanal remunerado</t>
  </si>
  <si>
    <t>não incide</t>
  </si>
  <si>
    <t>B2</t>
  </si>
  <si>
    <t>Feriados</t>
  </si>
  <si>
    <t>B3</t>
  </si>
  <si>
    <t>Auxílio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</si>
  <si>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</si>
  <si>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</si>
  <si>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</si>
  <si>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</si>
  <si>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</si>
  <si>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</si>
  <si>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</si>
  <si>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</si>
  <si>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</si>
  <si>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</si>
  <si>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</si>
  <si>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</si>
  <si>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</si>
  <si>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</si>
  <si>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B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</si>
  <si>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</si>
  <si>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</si>
  <si>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</si>
  <si>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</si>
  <si>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</si>
  <si>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</si>
  <si>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</si>
  <si>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</si>
  <si>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</si>
  <si>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</si>
  <si>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</si>
  <si>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C</t>
  </si>
  <si>
    <t>GRUPO D</t>
  </si>
  <si>
    <t>D1</t>
  </si>
  <si>
    <t>Reincidência do Grupo A sobre o Grupo B</t>
  </si>
  <si>
    <t>D2</t>
  </si>
  <si>
    <t>Reincidência de Grupo A sobre Aviso Prévio Trabalhado e Reincidência do FGTS sobre Aviso prévio Indenizado</t>
  </si>
  <si>
    <t>D</t>
  </si>
  <si>
    <t>TOTAL (A+B+C+D)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</si>
</sst>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#,##0.00\ %"/>
    <numFmt numFmtId="165" formatCode="#,##0.0000"/>
    <numFmt numFmtId="166" formatCode="#,##0.0000000"/>
    <numFmt numFmtId="167" formatCode="&quot;R$ &quot;#,##0_);[Red]\(&quot;R$ &quot;#,##0\)"/>
    <numFmt numFmtId="168" formatCode="_(* #,##0.00_);_(* \(#,##0.00\);_(* \-??_);_(@_)"/>
    <numFmt numFmtId="169" formatCode="0.0000000%"/>
  </numFmts>
  <fonts count="35" x14ac:knownFonts="1">
    <font>
      <sz val="11"/>
      <name val="Arial"/>
      <family val="1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FFFFFF"/>
      <name val="Arial"/>
      <family val="1"/>
    </font>
    <font>
      <b/>
      <sz val="10"/>
      <color rgb="FFFFFFFF"/>
      <name val="Arial"/>
      <family val="1"/>
    </font>
    <font>
      <b/>
      <sz val="10"/>
      <color rgb="FFFFFFFF"/>
      <name val="Arial"/>
      <family val="1"/>
    </font>
    <font>
      <b/>
      <sz val="10"/>
      <color rgb="FFFFFFFF"/>
      <name val="Arial"/>
      <family val="1"/>
    </font>
    <font>
      <b/>
      <sz val="10"/>
      <color rgb="FFFFFFFF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1"/>
      <name val="Arial"/>
      <family val="1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color theme="0"/>
      <name val="Arial Narrow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 Narrow"/>
      <family val="2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u/>
      <sz val="11"/>
      <name val="Calibri"/>
      <family val="2"/>
      <scheme val="minor"/>
    </font>
    <font>
      <b/>
      <sz val="18"/>
      <name val="Calibri"/>
      <family val="2"/>
      <scheme val="minor"/>
    </font>
    <font>
      <sz val="8"/>
      <name val="Times New Roman"/>
      <family val="1"/>
    </font>
    <font>
      <b/>
      <sz val="10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585551"/>
        <bgColor rgb="FF585551"/>
      </patternFill>
    </fill>
    <fill>
      <patternFill patternType="solid">
        <fgColor rgb="FF585551"/>
        <bgColor rgb="FF585551"/>
      </patternFill>
    </fill>
    <fill>
      <patternFill patternType="solid">
        <fgColor rgb="FF585551"/>
        <bgColor rgb="FF585551"/>
      </patternFill>
    </fill>
    <fill>
      <patternFill patternType="solid">
        <fgColor rgb="FF585551"/>
        <bgColor rgb="FF585551"/>
      </patternFill>
    </fill>
    <fill>
      <patternFill patternType="solid">
        <fgColor rgb="FF585551"/>
        <bgColor rgb="FF585551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585551"/>
        <bgColor rgb="FF585551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58555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56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0092F6"/>
      </bottom>
      <diagonal/>
    </border>
    <border>
      <left/>
      <right/>
      <top/>
      <bottom style="thick">
        <color rgb="FFFF5500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43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4" fillId="0" borderId="0"/>
    <xf numFmtId="0" fontId="1" fillId="0" borderId="0"/>
    <xf numFmtId="167" fontId="24" fillId="0" borderId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33" fillId="0" borderId="0"/>
    <xf numFmtId="9" fontId="1" fillId="0" borderId="0" applyFont="0" applyFill="0" applyBorder="0" applyAlignment="0" applyProtection="0"/>
    <xf numFmtId="0" fontId="1" fillId="0" borderId="0"/>
  </cellStyleXfs>
  <cellXfs count="218">
    <xf numFmtId="0" fontId="0" fillId="0" borderId="0" xfId="0"/>
    <xf numFmtId="0" fontId="3" fillId="2" borderId="1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center" vertical="top" wrapText="1"/>
    </xf>
    <xf numFmtId="0" fontId="5" fillId="4" borderId="3" xfId="0" applyFont="1" applyFill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7" fillId="6" borderId="5" xfId="0" applyFont="1" applyFill="1" applyBorder="1" applyAlignment="1">
      <alignment horizontal="center" vertical="top" wrapText="1"/>
    </xf>
    <xf numFmtId="0" fontId="8" fillId="7" borderId="6" xfId="0" applyFont="1" applyFill="1" applyBorder="1" applyAlignment="1">
      <alignment horizontal="right" vertical="top" wrapText="1"/>
    </xf>
    <xf numFmtId="4" fontId="9" fillId="8" borderId="7" xfId="0" applyNumberFormat="1" applyFont="1" applyFill="1" applyBorder="1" applyAlignment="1">
      <alignment horizontal="right" vertical="top" wrapText="1"/>
    </xf>
    <xf numFmtId="164" fontId="10" fillId="9" borderId="8" xfId="0" applyNumberFormat="1" applyFont="1" applyFill="1" applyBorder="1" applyAlignment="1">
      <alignment horizontal="right" vertical="top" wrapText="1"/>
    </xf>
    <xf numFmtId="0" fontId="12" fillId="10" borderId="9" xfId="0" applyFont="1" applyFill="1" applyBorder="1" applyAlignment="1">
      <alignment horizontal="left" vertical="top" wrapText="1"/>
    </xf>
    <xf numFmtId="0" fontId="13" fillId="11" borderId="10" xfId="0" applyFont="1" applyFill="1" applyBorder="1" applyAlignment="1">
      <alignment horizontal="center" vertical="top" wrapText="1"/>
    </xf>
    <xf numFmtId="0" fontId="14" fillId="12" borderId="11" xfId="0" applyFont="1" applyFill="1" applyBorder="1" applyAlignment="1">
      <alignment horizontal="right" vertical="top" wrapText="1"/>
    </xf>
    <xf numFmtId="4" fontId="15" fillId="13" borderId="12" xfId="0" applyNumberFormat="1" applyFont="1" applyFill="1" applyBorder="1" applyAlignment="1">
      <alignment horizontal="right" vertical="top" wrapText="1"/>
    </xf>
    <xf numFmtId="164" fontId="16" fillId="14" borderId="13" xfId="0" applyNumberFormat="1" applyFont="1" applyFill="1" applyBorder="1" applyAlignment="1">
      <alignment horizontal="right" vertical="top" wrapText="1"/>
    </xf>
    <xf numFmtId="0" fontId="18" fillId="17" borderId="0" xfId="0" applyFont="1" applyFill="1" applyAlignment="1">
      <alignment horizontal="left" vertical="top" wrapText="1"/>
    </xf>
    <xf numFmtId="4" fontId="19" fillId="18" borderId="0" xfId="0" applyNumberFormat="1" applyFont="1" applyFill="1" applyAlignment="1">
      <alignment horizontal="right" vertical="top" wrapText="1"/>
    </xf>
    <xf numFmtId="164" fontId="20" fillId="19" borderId="0" xfId="0" applyNumberFormat="1" applyFont="1" applyFill="1" applyAlignment="1">
      <alignment horizontal="right" vertical="top" wrapText="1"/>
    </xf>
    <xf numFmtId="0" fontId="17" fillId="21" borderId="0" xfId="0" applyFont="1" applyFill="1" applyAlignment="1">
      <alignment horizontal="center" vertical="top" wrapText="1"/>
    </xf>
    <xf numFmtId="0" fontId="11" fillId="21" borderId="0" xfId="0" applyFont="1" applyFill="1" applyAlignment="1">
      <alignment horizontal="center" vertical="top" wrapText="1"/>
    </xf>
    <xf numFmtId="0" fontId="11" fillId="21" borderId="0" xfId="0" applyFont="1" applyFill="1" applyAlignment="1">
      <alignment horizontal="right" vertical="top" wrapText="1"/>
    </xf>
    <xf numFmtId="0" fontId="11" fillId="21" borderId="0" xfId="0" applyFont="1" applyFill="1" applyAlignment="1">
      <alignment horizontal="left" vertical="top" wrapText="1"/>
    </xf>
    <xf numFmtId="0" fontId="6" fillId="20" borderId="15" xfId="0" applyFont="1" applyFill="1" applyBorder="1" applyAlignment="1">
      <alignment horizontal="right" vertical="top" wrapText="1"/>
    </xf>
    <xf numFmtId="0" fontId="6" fillId="20" borderId="15" xfId="0" applyFont="1" applyFill="1" applyBorder="1" applyAlignment="1">
      <alignment horizontal="left" vertical="top" wrapText="1"/>
    </xf>
    <xf numFmtId="0" fontId="2" fillId="21" borderId="15" xfId="0" applyFont="1" applyFill="1" applyBorder="1" applyAlignment="1">
      <alignment horizontal="right" vertical="top" wrapText="1"/>
    </xf>
    <xf numFmtId="0" fontId="2" fillId="21" borderId="15" xfId="0" applyFont="1" applyFill="1" applyBorder="1" applyAlignment="1">
      <alignment horizontal="left" vertical="top" wrapText="1"/>
    </xf>
    <xf numFmtId="0" fontId="2" fillId="21" borderId="0" xfId="0" applyFont="1" applyFill="1" applyAlignment="1">
      <alignment horizontal="left" vertical="top" wrapText="1"/>
    </xf>
    <xf numFmtId="4" fontId="11" fillId="21" borderId="0" xfId="0" applyNumberFormat="1" applyFont="1" applyFill="1" applyAlignment="1">
      <alignment horizontal="right" vertical="top" wrapText="1"/>
    </xf>
    <xf numFmtId="0" fontId="17" fillId="21" borderId="0" xfId="0" applyFont="1" applyFill="1" applyAlignment="1">
      <alignment horizontal="left" vertical="top" wrapText="1"/>
    </xf>
    <xf numFmtId="0" fontId="12" fillId="21" borderId="14" xfId="0" applyFont="1" applyFill="1" applyBorder="1" applyAlignment="1">
      <alignment horizontal="left" vertical="top" wrapText="1"/>
    </xf>
    <xf numFmtId="166" fontId="11" fillId="21" borderId="0" xfId="0" applyNumberFormat="1" applyFont="1" applyFill="1" applyAlignment="1">
      <alignment horizontal="right" vertical="top" wrapText="1"/>
    </xf>
    <xf numFmtId="4" fontId="17" fillId="21" borderId="0" xfId="0" applyNumberFormat="1" applyFont="1" applyFill="1" applyAlignment="1">
      <alignment horizontal="right" vertical="top" wrapText="1"/>
    </xf>
    <xf numFmtId="0" fontId="17" fillId="21" borderId="0" xfId="0" applyFont="1" applyFill="1" applyAlignment="1">
      <alignment horizontal="right" vertical="top" wrapText="1"/>
    </xf>
    <xf numFmtId="165" fontId="17" fillId="16" borderId="15" xfId="0" applyNumberFormat="1" applyFont="1" applyFill="1" applyBorder="1" applyAlignment="1">
      <alignment horizontal="right" vertical="top" wrapText="1"/>
    </xf>
    <xf numFmtId="4" fontId="17" fillId="16" borderId="15" xfId="0" applyNumberFormat="1" applyFont="1" applyFill="1" applyBorder="1" applyAlignment="1">
      <alignment horizontal="right" vertical="top" wrapText="1"/>
    </xf>
    <xf numFmtId="166" fontId="17" fillId="16" borderId="15" xfId="0" applyNumberFormat="1" applyFont="1" applyFill="1" applyBorder="1" applyAlignment="1">
      <alignment horizontal="right" vertical="top" wrapText="1"/>
    </xf>
    <xf numFmtId="0" fontId="17" fillId="16" borderId="15" xfId="0" applyFont="1" applyFill="1" applyBorder="1" applyAlignment="1">
      <alignment horizontal="center" vertical="top" wrapText="1"/>
    </xf>
    <xf numFmtId="0" fontId="17" fillId="16" borderId="15" xfId="0" applyFont="1" applyFill="1" applyBorder="1" applyAlignment="1">
      <alignment horizontal="left" vertical="top" wrapText="1"/>
    </xf>
    <xf numFmtId="0" fontId="17" fillId="16" borderId="15" xfId="0" applyFont="1" applyFill="1" applyBorder="1" applyAlignment="1">
      <alignment horizontal="right" vertical="top" wrapText="1"/>
    </xf>
    <xf numFmtId="0" fontId="2" fillId="21" borderId="15" xfId="0" applyFont="1" applyFill="1" applyBorder="1" applyAlignment="1">
      <alignment horizontal="center" vertical="top" wrapText="1"/>
    </xf>
    <xf numFmtId="165" fontId="17" fillId="15" borderId="15" xfId="0" applyNumberFormat="1" applyFont="1" applyFill="1" applyBorder="1" applyAlignment="1">
      <alignment horizontal="right" vertical="top" wrapText="1"/>
    </xf>
    <xf numFmtId="4" fontId="17" fillId="15" borderId="15" xfId="0" applyNumberFormat="1" applyFont="1" applyFill="1" applyBorder="1" applyAlignment="1">
      <alignment horizontal="right" vertical="top" wrapText="1"/>
    </xf>
    <xf numFmtId="166" fontId="17" fillId="15" borderId="15" xfId="0" applyNumberFormat="1" applyFont="1" applyFill="1" applyBorder="1" applyAlignment="1">
      <alignment horizontal="right" vertical="top" wrapText="1"/>
    </xf>
    <xf numFmtId="0" fontId="17" fillId="15" borderId="15" xfId="0" applyFont="1" applyFill="1" applyBorder="1" applyAlignment="1">
      <alignment horizontal="center" vertical="top" wrapText="1"/>
    </xf>
    <xf numFmtId="0" fontId="17" fillId="15" borderId="15" xfId="0" applyFont="1" applyFill="1" applyBorder="1" applyAlignment="1">
      <alignment horizontal="left" vertical="top" wrapText="1"/>
    </xf>
    <xf numFmtId="0" fontId="17" fillId="15" borderId="15" xfId="0" applyFont="1" applyFill="1" applyBorder="1" applyAlignment="1">
      <alignment horizontal="right" vertical="top" wrapText="1"/>
    </xf>
    <xf numFmtId="4" fontId="12" fillId="21" borderId="15" xfId="0" applyNumberFormat="1" applyFont="1" applyFill="1" applyBorder="1" applyAlignment="1">
      <alignment horizontal="right" vertical="top" wrapText="1"/>
    </xf>
    <xf numFmtId="166" fontId="12" fillId="21" borderId="15" xfId="0" applyNumberFormat="1" applyFont="1" applyFill="1" applyBorder="1" applyAlignment="1">
      <alignment horizontal="right" vertical="top" wrapText="1"/>
    </xf>
    <xf numFmtId="0" fontId="12" fillId="21" borderId="15" xfId="0" applyFont="1" applyFill="1" applyBorder="1" applyAlignment="1">
      <alignment horizontal="center" vertical="top" wrapText="1"/>
    </xf>
    <xf numFmtId="0" fontId="12" fillId="21" borderId="15" xfId="0" applyFont="1" applyFill="1" applyBorder="1" applyAlignment="1">
      <alignment horizontal="left" vertical="top" wrapText="1"/>
    </xf>
    <xf numFmtId="0" fontId="12" fillId="21" borderId="15" xfId="0" applyFont="1" applyFill="1" applyBorder="1" applyAlignment="1">
      <alignment horizontal="right" vertical="top" wrapText="1"/>
    </xf>
    <xf numFmtId="4" fontId="6" fillId="20" borderId="15" xfId="0" applyNumberFormat="1" applyFont="1" applyFill="1" applyBorder="1" applyAlignment="1">
      <alignment horizontal="right" vertical="top" wrapText="1"/>
    </xf>
    <xf numFmtId="0" fontId="12" fillId="22" borderId="9" xfId="0" applyFont="1" applyFill="1" applyBorder="1" applyAlignment="1">
      <alignment horizontal="left" vertical="top" wrapText="1"/>
    </xf>
    <xf numFmtId="0" fontId="13" fillId="22" borderId="10" xfId="0" applyFont="1" applyFill="1" applyBorder="1" applyAlignment="1">
      <alignment horizontal="center" vertical="top" wrapText="1"/>
    </xf>
    <xf numFmtId="0" fontId="14" fillId="22" borderId="11" xfId="0" applyFont="1" applyFill="1" applyBorder="1" applyAlignment="1">
      <alignment horizontal="right" vertical="top" wrapText="1"/>
    </xf>
    <xf numFmtId="4" fontId="15" fillId="22" borderId="12" xfId="0" applyNumberFormat="1" applyFont="1" applyFill="1" applyBorder="1" applyAlignment="1">
      <alignment horizontal="right" vertical="top" wrapText="1"/>
    </xf>
    <xf numFmtId="164" fontId="16" fillId="22" borderId="13" xfId="0" applyNumberFormat="1" applyFont="1" applyFill="1" applyBorder="1" applyAlignment="1">
      <alignment horizontal="right" vertical="top" wrapText="1"/>
    </xf>
    <xf numFmtId="0" fontId="0" fillId="23" borderId="0" xfId="0" applyFill="1"/>
    <xf numFmtId="0" fontId="17" fillId="24" borderId="17" xfId="0" applyFont="1" applyFill="1" applyBorder="1" applyAlignment="1">
      <alignment horizontal="right" vertical="top" wrapText="1"/>
    </xf>
    <xf numFmtId="0" fontId="11" fillId="24" borderId="15" xfId="0" applyFont="1" applyFill="1" applyBorder="1" applyAlignment="1">
      <alignment horizontal="right" vertical="top" wrapText="1"/>
    </xf>
    <xf numFmtId="0" fontId="11" fillId="24" borderId="15" xfId="0" applyFont="1" applyFill="1" applyBorder="1" applyAlignment="1">
      <alignment horizontal="left" vertical="top" wrapText="1"/>
    </xf>
    <xf numFmtId="0" fontId="17" fillId="24" borderId="16" xfId="0" applyFont="1" applyFill="1" applyBorder="1" applyAlignment="1">
      <alignment horizontal="right" vertical="top" wrapText="1"/>
    </xf>
    <xf numFmtId="43" fontId="0" fillId="0" borderId="0" xfId="1" applyFont="1"/>
    <xf numFmtId="0" fontId="11" fillId="21" borderId="0" xfId="0" applyFont="1" applyFill="1" applyAlignment="1">
      <alignment vertical="top" wrapText="1"/>
    </xf>
    <xf numFmtId="0" fontId="25" fillId="0" borderId="18" xfId="3" applyFont="1" applyBorder="1"/>
    <xf numFmtId="0" fontId="26" fillId="0" borderId="19" xfId="4" applyFont="1" applyBorder="1" applyAlignment="1">
      <alignment horizontal="left" vertical="center"/>
    </xf>
    <xf numFmtId="0" fontId="27" fillId="0" borderId="20" xfId="4" applyFont="1" applyBorder="1" applyAlignment="1">
      <alignment horizontal="left" vertical="center"/>
    </xf>
    <xf numFmtId="0" fontId="28" fillId="23" borderId="20" xfId="3" applyFont="1" applyFill="1" applyBorder="1" applyAlignment="1" applyProtection="1">
      <alignment horizontal="left" vertical="center"/>
      <protection locked="0"/>
    </xf>
    <xf numFmtId="0" fontId="28" fillId="23" borderId="20" xfId="3" applyFont="1" applyFill="1" applyBorder="1" applyAlignment="1" applyProtection="1">
      <alignment horizontal="center" vertical="center"/>
      <protection locked="0"/>
    </xf>
    <xf numFmtId="2" fontId="28" fillId="23" borderId="20" xfId="3" applyNumberFormat="1" applyFont="1" applyFill="1" applyBorder="1" applyAlignment="1" applyProtection="1">
      <alignment horizontal="right" vertical="center"/>
      <protection locked="0"/>
    </xf>
    <xf numFmtId="0" fontId="28" fillId="23" borderId="20" xfId="3" applyFont="1" applyFill="1" applyBorder="1" applyAlignment="1">
      <alignment vertical="center"/>
    </xf>
    <xf numFmtId="0" fontId="28" fillId="0" borderId="20" xfId="3" applyFont="1" applyBorder="1" applyAlignment="1">
      <alignment vertical="center"/>
    </xf>
    <xf numFmtId="0" fontId="28" fillId="0" borderId="20" xfId="3" applyFont="1" applyBorder="1" applyAlignment="1" applyProtection="1">
      <alignment vertical="center"/>
      <protection locked="0"/>
    </xf>
    <xf numFmtId="0" fontId="28" fillId="0" borderId="21" xfId="3" applyFont="1" applyBorder="1" applyAlignment="1">
      <alignment vertical="center"/>
    </xf>
    <xf numFmtId="0" fontId="28" fillId="0" borderId="18" xfId="3" applyFont="1" applyBorder="1"/>
    <xf numFmtId="0" fontId="1" fillId="0" borderId="18" xfId="4" applyBorder="1" applyAlignment="1">
      <alignment horizontal="left" vertical="center"/>
    </xf>
    <xf numFmtId="0" fontId="22" fillId="0" borderId="0" xfId="4" applyFont="1" applyAlignment="1">
      <alignment vertical="center"/>
    </xf>
    <xf numFmtId="0" fontId="28" fillId="23" borderId="0" xfId="3" applyFont="1" applyFill="1" applyAlignment="1" applyProtection="1">
      <alignment horizontal="left" vertical="center"/>
      <protection locked="0"/>
    </xf>
    <xf numFmtId="0" fontId="28" fillId="23" borderId="0" xfId="3" applyFont="1" applyFill="1" applyAlignment="1" applyProtection="1">
      <alignment horizontal="center" vertical="center"/>
      <protection locked="0"/>
    </xf>
    <xf numFmtId="2" fontId="28" fillId="23" borderId="0" xfId="3" applyNumberFormat="1" applyFont="1" applyFill="1" applyAlignment="1" applyProtection="1">
      <alignment horizontal="right" vertical="center"/>
      <protection locked="0"/>
    </xf>
    <xf numFmtId="0" fontId="28" fillId="23" borderId="0" xfId="3" applyFont="1" applyFill="1" applyAlignment="1">
      <alignment vertical="center"/>
    </xf>
    <xf numFmtId="0" fontId="28" fillId="0" borderId="0" xfId="3" applyFont="1" applyAlignment="1">
      <alignment vertical="center"/>
    </xf>
    <xf numFmtId="0" fontId="28" fillId="0" borderId="0" xfId="3" applyFont="1" applyAlignment="1" applyProtection="1">
      <alignment vertical="center"/>
      <protection locked="0"/>
    </xf>
    <xf numFmtId="0" fontId="28" fillId="0" borderId="22" xfId="3" applyFont="1" applyBorder="1" applyAlignment="1">
      <alignment vertical="center"/>
    </xf>
    <xf numFmtId="0" fontId="1" fillId="0" borderId="18" xfId="4" applyBorder="1" applyAlignment="1">
      <alignment vertical="center"/>
    </xf>
    <xf numFmtId="0" fontId="29" fillId="0" borderId="18" xfId="4" applyFont="1" applyBorder="1" applyAlignment="1">
      <alignment horizontal="center" vertical="center"/>
    </xf>
    <xf numFmtId="0" fontId="29" fillId="0" borderId="0" xfId="4" applyFont="1" applyAlignment="1">
      <alignment horizontal="center" vertical="center"/>
    </xf>
    <xf numFmtId="0" fontId="29" fillId="0" borderId="22" xfId="4" applyFont="1" applyBorder="1" applyAlignment="1">
      <alignment horizontal="center" vertical="center"/>
    </xf>
    <xf numFmtId="0" fontId="27" fillId="0" borderId="26" xfId="3" applyFont="1" applyBorder="1" applyAlignment="1">
      <alignment horizontal="center" vertical="center"/>
    </xf>
    <xf numFmtId="0" fontId="27" fillId="0" borderId="27" xfId="3" applyFont="1" applyBorder="1" applyAlignment="1">
      <alignment horizontal="center" vertical="center"/>
    </xf>
    <xf numFmtId="0" fontId="27" fillId="0" borderId="27" xfId="3" applyFont="1" applyBorder="1" applyAlignment="1">
      <alignment horizontal="center" vertical="center" wrapText="1"/>
    </xf>
    <xf numFmtId="0" fontId="27" fillId="0" borderId="32" xfId="3" applyFont="1" applyBorder="1" applyAlignment="1">
      <alignment horizontal="center" vertical="center"/>
    </xf>
    <xf numFmtId="0" fontId="27" fillId="0" borderId="33" xfId="3" applyFont="1" applyBorder="1" applyAlignment="1">
      <alignment horizontal="center" vertical="center"/>
    </xf>
    <xf numFmtId="0" fontId="27" fillId="0" borderId="31" xfId="3" applyFont="1" applyBorder="1" applyAlignment="1">
      <alignment horizontal="center" vertical="center"/>
    </xf>
    <xf numFmtId="0" fontId="26" fillId="0" borderId="26" xfId="3" applyFont="1" applyBorder="1" applyAlignment="1">
      <alignment vertical="center"/>
    </xf>
    <xf numFmtId="2" fontId="26" fillId="0" borderId="27" xfId="3" applyNumberFormat="1" applyFont="1" applyBorder="1" applyAlignment="1">
      <alignment horizontal="center" vertical="center"/>
    </xf>
    <xf numFmtId="2" fontId="26" fillId="0" borderId="26" xfId="3" applyNumberFormat="1" applyFont="1" applyBorder="1" applyAlignment="1">
      <alignment horizontal="center" vertical="center"/>
    </xf>
    <xf numFmtId="2" fontId="26" fillId="0" borderId="32" xfId="3" applyNumberFormat="1" applyFont="1" applyBorder="1" applyAlignment="1">
      <alignment horizontal="center" vertical="center"/>
    </xf>
    <xf numFmtId="2" fontId="26" fillId="0" borderId="33" xfId="3" applyNumberFormat="1" applyFont="1" applyBorder="1" applyAlignment="1">
      <alignment horizontal="center" vertical="center"/>
    </xf>
    <xf numFmtId="2" fontId="26" fillId="0" borderId="31" xfId="3" applyNumberFormat="1" applyFont="1" applyBorder="1" applyAlignment="1">
      <alignment horizontal="center" vertical="center"/>
    </xf>
    <xf numFmtId="0" fontId="0" fillId="0" borderId="18" xfId="0" applyBorder="1"/>
    <xf numFmtId="2" fontId="26" fillId="0" borderId="34" xfId="3" applyNumberFormat="1" applyFont="1" applyBorder="1" applyAlignment="1">
      <alignment horizontal="center" vertical="center"/>
    </xf>
    <xf numFmtId="2" fontId="26" fillId="0" borderId="35" xfId="3" applyNumberFormat="1" applyFont="1" applyBorder="1" applyAlignment="1">
      <alignment horizontal="center" vertical="center"/>
    </xf>
    <xf numFmtId="2" fontId="26" fillId="0" borderId="36" xfId="3" applyNumberFormat="1" applyFont="1" applyBorder="1" applyAlignment="1">
      <alignment horizontal="center" vertical="center"/>
    </xf>
    <xf numFmtId="0" fontId="26" fillId="0" borderId="37" xfId="3" applyFont="1" applyBorder="1" applyAlignment="1">
      <alignment vertical="center" shrinkToFit="1"/>
    </xf>
    <xf numFmtId="39" fontId="26" fillId="0" borderId="32" xfId="5" applyNumberFormat="1" applyFont="1" applyFill="1" applyBorder="1" applyAlignment="1" applyProtection="1">
      <alignment horizontal="center" vertical="center"/>
    </xf>
    <xf numFmtId="2" fontId="26" fillId="0" borderId="0" xfId="3" applyNumberFormat="1" applyFont="1" applyAlignment="1">
      <alignment vertical="center"/>
    </xf>
    <xf numFmtId="0" fontId="27" fillId="0" borderId="39" xfId="3" applyFont="1" applyBorder="1" applyAlignment="1">
      <alignment horizontal="center" vertical="center"/>
    </xf>
    <xf numFmtId="0" fontId="26" fillId="0" borderId="0" xfId="3" applyFont="1" applyAlignment="1">
      <alignment vertical="center"/>
    </xf>
    <xf numFmtId="0" fontId="26" fillId="0" borderId="22" xfId="3" applyFont="1" applyBorder="1" applyAlignment="1">
      <alignment vertical="center"/>
    </xf>
    <xf numFmtId="0" fontId="26" fillId="0" borderId="18" xfId="3" applyFont="1" applyBorder="1" applyAlignment="1">
      <alignment vertical="center"/>
    </xf>
    <xf numFmtId="4" fontId="26" fillId="0" borderId="39" xfId="5" applyNumberFormat="1" applyFont="1" applyFill="1" applyBorder="1" applyAlignment="1">
      <alignment horizontal="center" vertical="center"/>
    </xf>
    <xf numFmtId="0" fontId="28" fillId="0" borderId="0" xfId="3" applyFont="1"/>
    <xf numFmtId="168" fontId="27" fillId="0" borderId="43" xfId="5" applyNumberFormat="1" applyFont="1" applyFill="1" applyBorder="1" applyAlignment="1" applyProtection="1">
      <alignment vertical="center"/>
    </xf>
    <xf numFmtId="0" fontId="27" fillId="0" borderId="37" xfId="3" applyFont="1" applyBorder="1" applyAlignment="1">
      <alignment horizontal="right" vertical="center"/>
    </xf>
    <xf numFmtId="10" fontId="27" fillId="0" borderId="39" xfId="5" applyNumberFormat="1" applyFont="1" applyFill="1" applyBorder="1" applyAlignment="1" applyProtection="1">
      <alignment horizontal="center" vertical="center"/>
    </xf>
    <xf numFmtId="0" fontId="26" fillId="0" borderId="38" xfId="3" applyFont="1" applyBorder="1" applyAlignment="1">
      <alignment vertical="center"/>
    </xf>
    <xf numFmtId="0" fontId="27" fillId="0" borderId="18" xfId="3" applyFont="1" applyBorder="1" applyAlignment="1">
      <alignment vertical="center"/>
    </xf>
    <xf numFmtId="0" fontId="0" fillId="0" borderId="44" xfId="0" applyBorder="1"/>
    <xf numFmtId="0" fontId="26" fillId="0" borderId="44" xfId="3" applyFont="1" applyBorder="1" applyAlignment="1">
      <alignment vertical="center"/>
    </xf>
    <xf numFmtId="0" fontId="26" fillId="0" borderId="45" xfId="3" applyFont="1" applyBorder="1" applyAlignment="1">
      <alignment vertical="center"/>
    </xf>
    <xf numFmtId="0" fontId="28" fillId="0" borderId="46" xfId="3" applyFont="1" applyBorder="1" applyAlignment="1">
      <alignment horizontal="right" vertical="center"/>
    </xf>
    <xf numFmtId="0" fontId="23" fillId="0" borderId="0" xfId="3" applyFont="1" applyAlignment="1">
      <alignment vertical="center"/>
    </xf>
    <xf numFmtId="0" fontId="24" fillId="0" borderId="0" xfId="8" applyFont="1" applyAlignment="1">
      <alignment vertical="center"/>
    </xf>
    <xf numFmtId="0" fontId="26" fillId="0" borderId="50" xfId="7" applyFont="1" applyBorder="1" applyAlignment="1">
      <alignment horizontal="center" vertical="center"/>
    </xf>
    <xf numFmtId="0" fontId="26" fillId="0" borderId="51" xfId="7" applyFont="1" applyBorder="1"/>
    <xf numFmtId="0" fontId="26" fillId="0" borderId="52" xfId="7" applyFont="1" applyBorder="1"/>
    <xf numFmtId="0" fontId="27" fillId="25" borderId="51" xfId="7" applyFont="1" applyFill="1" applyBorder="1" applyAlignment="1">
      <alignment horizontal="center" vertical="center"/>
    </xf>
    <xf numFmtId="0" fontId="27" fillId="25" borderId="52" xfId="7" applyFont="1" applyFill="1" applyBorder="1" applyAlignment="1">
      <alignment horizontal="center" vertical="center"/>
    </xf>
    <xf numFmtId="0" fontId="26" fillId="0" borderId="51" xfId="7" applyFont="1" applyBorder="1" applyAlignment="1">
      <alignment vertical="center"/>
    </xf>
    <xf numFmtId="10" fontId="26" fillId="0" borderId="51" xfId="9" applyNumberFormat="1" applyFont="1" applyBorder="1"/>
    <xf numFmtId="10" fontId="26" fillId="0" borderId="52" xfId="9" applyNumberFormat="1" applyFont="1" applyBorder="1"/>
    <xf numFmtId="0" fontId="34" fillId="0" borderId="0" xfId="8" applyFont="1" applyAlignment="1">
      <alignment vertical="center"/>
    </xf>
    <xf numFmtId="10" fontId="26" fillId="0" borderId="51" xfId="9" applyNumberFormat="1" applyFont="1" applyFill="1" applyBorder="1" applyAlignment="1">
      <alignment vertical="center"/>
    </xf>
    <xf numFmtId="10" fontId="26" fillId="0" borderId="52" xfId="9" applyNumberFormat="1" applyFont="1" applyFill="1" applyBorder="1" applyAlignment="1">
      <alignment vertical="center"/>
    </xf>
    <xf numFmtId="10" fontId="26" fillId="0" borderId="51" xfId="9" applyNumberFormat="1" applyFont="1" applyFill="1" applyBorder="1"/>
    <xf numFmtId="10" fontId="26" fillId="0" borderId="52" xfId="9" applyNumberFormat="1" applyFont="1" applyFill="1" applyBorder="1"/>
    <xf numFmtId="0" fontId="24" fillId="0" borderId="0" xfId="8" applyFont="1" applyAlignment="1">
      <alignment horizontal="center" vertical="center"/>
    </xf>
    <xf numFmtId="0" fontId="27" fillId="26" borderId="50" xfId="7" applyFont="1" applyFill="1" applyBorder="1" applyAlignment="1">
      <alignment horizontal="center" vertical="center"/>
    </xf>
    <xf numFmtId="0" fontId="27" fillId="26" borderId="51" xfId="7" applyFont="1" applyFill="1" applyBorder="1" applyAlignment="1">
      <alignment vertical="center"/>
    </xf>
    <xf numFmtId="10" fontId="27" fillId="26" borderId="51" xfId="9" applyNumberFormat="1" applyFont="1" applyFill="1" applyBorder="1"/>
    <xf numFmtId="10" fontId="27" fillId="26" borderId="52" xfId="9" applyNumberFormat="1" applyFont="1" applyFill="1" applyBorder="1"/>
    <xf numFmtId="0" fontId="27" fillId="25" borderId="50" xfId="7" applyFont="1" applyFill="1" applyBorder="1" applyAlignment="1">
      <alignment vertical="center"/>
    </xf>
    <xf numFmtId="0" fontId="27" fillId="25" borderId="51" xfId="7" applyFont="1" applyFill="1" applyBorder="1" applyAlignment="1">
      <alignment vertical="center"/>
    </xf>
    <xf numFmtId="0" fontId="27" fillId="25" borderId="51" xfId="10" applyFont="1" applyFill="1" applyBorder="1" applyAlignment="1">
      <alignment horizontal="center"/>
    </xf>
    <xf numFmtId="0" fontId="27" fillId="25" borderId="52" xfId="10" applyFont="1" applyFill="1" applyBorder="1" applyAlignment="1">
      <alignment horizontal="center"/>
    </xf>
    <xf numFmtId="10" fontId="26" fillId="0" borderId="51" xfId="10" applyNumberFormat="1" applyFont="1" applyBorder="1"/>
    <xf numFmtId="0" fontId="26" fillId="0" borderId="52" xfId="10" applyFont="1" applyBorder="1" applyAlignment="1">
      <alignment horizontal="center"/>
    </xf>
    <xf numFmtId="10" fontId="26" fillId="0" borderId="52" xfId="2" applyNumberFormat="1" applyFont="1" applyBorder="1"/>
    <xf numFmtId="0" fontId="24" fillId="27" borderId="0" xfId="8" applyFont="1" applyFill="1" applyAlignment="1">
      <alignment vertical="center"/>
    </xf>
    <xf numFmtId="10" fontId="26" fillId="0" borderId="51" xfId="9" applyNumberFormat="1" applyFont="1" applyBorder="1" applyAlignment="1">
      <alignment vertical="center"/>
    </xf>
    <xf numFmtId="0" fontId="26" fillId="0" borderId="52" xfId="10" applyFont="1" applyBorder="1" applyAlignment="1">
      <alignment horizontal="center" vertical="center"/>
    </xf>
    <xf numFmtId="0" fontId="26" fillId="0" borderId="51" xfId="7" applyFont="1" applyBorder="1" applyAlignment="1">
      <alignment vertical="center" wrapText="1"/>
    </xf>
    <xf numFmtId="10" fontId="27" fillId="28" borderId="51" xfId="9" applyNumberFormat="1" applyFont="1" applyFill="1" applyBorder="1"/>
    <xf numFmtId="10" fontId="27" fillId="28" borderId="52" xfId="9" applyNumberFormat="1" applyFont="1" applyFill="1" applyBorder="1"/>
    <xf numFmtId="0" fontId="26" fillId="0" borderId="53" xfId="7" applyFont="1" applyBorder="1"/>
    <xf numFmtId="0" fontId="26" fillId="0" borderId="54" xfId="7" applyFont="1" applyBorder="1"/>
    <xf numFmtId="0" fontId="26" fillId="0" borderId="55" xfId="7" applyFont="1" applyBorder="1"/>
    <xf numFmtId="0" fontId="2" fillId="21" borderId="15" xfId="0" applyFont="1" applyFill="1" applyBorder="1" applyAlignment="1">
      <alignment horizontal="left" vertical="top" wrapText="1"/>
    </xf>
    <xf numFmtId="0" fontId="2" fillId="21" borderId="0" xfId="0" applyFont="1" applyFill="1" applyAlignment="1">
      <alignment horizontal="left" vertical="top" wrapText="1"/>
    </xf>
    <xf numFmtId="0" fontId="11" fillId="21" borderId="0" xfId="0" applyFont="1" applyFill="1" applyAlignment="1">
      <alignment horizontal="left" vertical="top" wrapText="1"/>
    </xf>
    <xf numFmtId="0" fontId="2" fillId="21" borderId="0" xfId="0" applyFont="1" applyFill="1" applyAlignment="1">
      <alignment horizontal="center" wrapText="1"/>
    </xf>
    <xf numFmtId="0" fontId="0" fillId="0" borderId="0" xfId="0"/>
    <xf numFmtId="0" fontId="11" fillId="21" borderId="0" xfId="0" applyFont="1" applyFill="1" applyAlignment="1">
      <alignment horizontal="right" vertical="top" wrapText="1"/>
    </xf>
    <xf numFmtId="4" fontId="11" fillId="21" borderId="0" xfId="0" applyNumberFormat="1" applyFont="1" applyFill="1" applyAlignment="1">
      <alignment horizontal="right" vertical="top" wrapText="1"/>
    </xf>
    <xf numFmtId="0" fontId="17" fillId="21" borderId="0" xfId="0" applyFont="1" applyFill="1" applyAlignment="1">
      <alignment horizontal="center" vertical="top" wrapText="1"/>
    </xf>
    <xf numFmtId="0" fontId="18" fillId="17" borderId="0" xfId="0" applyFont="1" applyFill="1" applyAlignment="1">
      <alignment horizontal="left" vertical="top" wrapText="1"/>
    </xf>
    <xf numFmtId="0" fontId="0" fillId="0" borderId="0" xfId="0" applyAlignment="1">
      <alignment horizontal="center"/>
    </xf>
    <xf numFmtId="0" fontId="30" fillId="0" borderId="18" xfId="3" applyFont="1" applyBorder="1" applyAlignment="1">
      <alignment vertical="center" wrapText="1"/>
    </xf>
    <xf numFmtId="0" fontId="30" fillId="0" borderId="0" xfId="3" applyFont="1" applyAlignment="1">
      <alignment vertical="center" wrapText="1"/>
    </xf>
    <xf numFmtId="0" fontId="26" fillId="0" borderId="39" xfId="3" applyFont="1" applyBorder="1" applyAlignment="1">
      <alignment horizontal="left" vertical="center"/>
    </xf>
    <xf numFmtId="0" fontId="6" fillId="20" borderId="23" xfId="0" applyFont="1" applyFill="1" applyBorder="1" applyAlignment="1">
      <alignment horizontal="center" vertical="top" wrapText="1"/>
    </xf>
    <xf numFmtId="0" fontId="6" fillId="20" borderId="24" xfId="0" applyFont="1" applyFill="1" applyBorder="1" applyAlignment="1">
      <alignment horizontal="center" vertical="top" wrapText="1"/>
    </xf>
    <xf numFmtId="0" fontId="6" fillId="20" borderId="25" xfId="0" applyFont="1" applyFill="1" applyBorder="1" applyAlignment="1">
      <alignment horizontal="center" vertical="top" wrapText="1"/>
    </xf>
    <xf numFmtId="0" fontId="27" fillId="0" borderId="26" xfId="3" applyFont="1" applyBorder="1" applyAlignment="1">
      <alignment horizontal="center" vertical="center"/>
    </xf>
    <xf numFmtId="0" fontId="27" fillId="0" borderId="27" xfId="3" applyFont="1" applyBorder="1" applyAlignment="1">
      <alignment horizontal="center" vertical="center"/>
    </xf>
    <xf numFmtId="0" fontId="27" fillId="0" borderId="28" xfId="3" applyFont="1" applyBorder="1" applyAlignment="1">
      <alignment horizontal="center" vertical="center"/>
    </xf>
    <xf numFmtId="0" fontId="27" fillId="0" borderId="29" xfId="3" applyFont="1" applyBorder="1" applyAlignment="1">
      <alignment horizontal="center" vertical="center"/>
    </xf>
    <xf numFmtId="0" fontId="27" fillId="0" borderId="30" xfId="3" applyFont="1" applyBorder="1" applyAlignment="1">
      <alignment horizontal="center" vertical="center"/>
    </xf>
    <xf numFmtId="0" fontId="27" fillId="0" borderId="31" xfId="3" applyFont="1" applyBorder="1" applyAlignment="1">
      <alignment horizontal="center" vertical="center" wrapText="1"/>
    </xf>
    <xf numFmtId="0" fontId="27" fillId="0" borderId="32" xfId="3" applyFont="1" applyBorder="1" applyAlignment="1">
      <alignment horizontal="center" vertical="center" wrapText="1"/>
    </xf>
    <xf numFmtId="0" fontId="27" fillId="0" borderId="27" xfId="3" applyFont="1" applyBorder="1" applyAlignment="1">
      <alignment horizontal="center" vertical="center" wrapText="1"/>
    </xf>
    <xf numFmtId="0" fontId="27" fillId="0" borderId="33" xfId="3" applyFont="1" applyBorder="1" applyAlignment="1">
      <alignment horizontal="center" vertical="center" wrapText="1"/>
    </xf>
    <xf numFmtId="2" fontId="26" fillId="0" borderId="38" xfId="3" applyNumberFormat="1" applyFont="1" applyBorder="1" applyAlignment="1">
      <alignment horizontal="center" vertical="center"/>
    </xf>
    <xf numFmtId="2" fontId="26" fillId="0" borderId="39" xfId="3" applyNumberFormat="1" applyFont="1" applyBorder="1" applyAlignment="1">
      <alignment horizontal="center" vertical="center"/>
    </xf>
    <xf numFmtId="2" fontId="26" fillId="0" borderId="40" xfId="3" applyNumberFormat="1" applyFont="1" applyBorder="1" applyAlignment="1">
      <alignment horizontal="center" vertical="center"/>
    </xf>
    <xf numFmtId="0" fontId="27" fillId="0" borderId="18" xfId="3" applyFont="1" applyBorder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27" fillId="0" borderId="39" xfId="3" applyFont="1" applyBorder="1" applyAlignment="1">
      <alignment horizontal="center" vertical="center"/>
    </xf>
    <xf numFmtId="0" fontId="26" fillId="0" borderId="18" xfId="3" applyFont="1" applyBorder="1" applyAlignment="1">
      <alignment vertical="center"/>
    </xf>
    <xf numFmtId="0" fontId="26" fillId="0" borderId="0" xfId="3" applyFont="1" applyAlignment="1">
      <alignment vertical="center"/>
    </xf>
    <xf numFmtId="0" fontId="27" fillId="0" borderId="18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0" fontId="27" fillId="0" borderId="22" xfId="3" applyFont="1" applyBorder="1" applyAlignment="1">
      <alignment horizontal="left" vertical="center" wrapText="1"/>
    </xf>
    <xf numFmtId="39" fontId="26" fillId="0" borderId="0" xfId="3" applyNumberFormat="1" applyFont="1" applyAlignment="1">
      <alignment horizontal="center" vertical="center"/>
    </xf>
    <xf numFmtId="169" fontId="26" fillId="0" borderId="0" xfId="6" applyNumberFormat="1" applyFont="1" applyAlignment="1">
      <alignment horizontal="center" vertical="center"/>
    </xf>
    <xf numFmtId="0" fontId="26" fillId="0" borderId="18" xfId="3" applyFont="1" applyBorder="1" applyAlignment="1">
      <alignment vertical="center" wrapText="1"/>
    </xf>
    <xf numFmtId="0" fontId="26" fillId="0" borderId="0" xfId="3" applyFont="1" applyAlignment="1">
      <alignment vertical="center" wrapText="1"/>
    </xf>
    <xf numFmtId="0" fontId="26" fillId="0" borderId="41" xfId="3" applyFont="1" applyBorder="1" applyAlignment="1">
      <alignment vertical="center" wrapText="1"/>
    </xf>
    <xf numFmtId="0" fontId="26" fillId="0" borderId="38" xfId="3" applyFont="1" applyBorder="1" applyAlignment="1">
      <alignment vertical="center" wrapText="1"/>
    </xf>
    <xf numFmtId="0" fontId="26" fillId="0" borderId="42" xfId="3" applyFont="1" applyBorder="1" applyAlignment="1">
      <alignment horizontal="center" vertical="center"/>
    </xf>
    <xf numFmtId="0" fontId="26" fillId="0" borderId="43" xfId="3" applyFont="1" applyBorder="1" applyAlignment="1">
      <alignment horizontal="center" vertical="center"/>
    </xf>
    <xf numFmtId="0" fontId="32" fillId="0" borderId="47" xfId="7" applyFont="1" applyBorder="1" applyAlignment="1">
      <alignment horizontal="center" vertical="top"/>
    </xf>
    <xf numFmtId="0" fontId="32" fillId="0" borderId="48" xfId="7" applyFont="1" applyBorder="1" applyAlignment="1">
      <alignment horizontal="center" vertical="top"/>
    </xf>
    <xf numFmtId="0" fontId="32" fillId="0" borderId="49" xfId="7" applyFont="1" applyBorder="1" applyAlignment="1">
      <alignment horizontal="center" vertical="top"/>
    </xf>
    <xf numFmtId="0" fontId="27" fillId="0" borderId="50" xfId="7" applyFont="1" applyBorder="1" applyAlignment="1">
      <alignment horizontal="center" vertical="top"/>
    </xf>
    <xf numFmtId="0" fontId="27" fillId="0" borderId="51" xfId="7" applyFont="1" applyBorder="1" applyAlignment="1">
      <alignment horizontal="center" vertical="top"/>
    </xf>
    <xf numFmtId="0" fontId="27" fillId="0" borderId="52" xfId="7" applyFont="1" applyBorder="1" applyAlignment="1">
      <alignment horizontal="center" vertical="top"/>
    </xf>
    <xf numFmtId="0" fontId="27" fillId="25" borderId="50" xfId="7" applyFont="1" applyFill="1" applyBorder="1" applyAlignment="1">
      <alignment horizontal="center" vertical="center"/>
    </xf>
    <xf numFmtId="0" fontId="27" fillId="25" borderId="51" xfId="7" applyFont="1" applyFill="1" applyBorder="1" applyAlignment="1">
      <alignment horizontal="center" vertical="center"/>
    </xf>
    <xf numFmtId="0" fontId="27" fillId="28" borderId="50" xfId="7" applyFont="1" applyFill="1" applyBorder="1" applyAlignment="1">
      <alignment horizontal="center" vertical="center"/>
    </xf>
    <xf numFmtId="0" fontId="27" fillId="28" borderId="51" xfId="7" applyFont="1" applyFill="1" applyBorder="1" applyAlignment="1">
      <alignment horizontal="center" vertical="center"/>
    </xf>
    <xf numFmtId="0" fontId="17" fillId="16" borderId="15" xfId="0" applyFont="1" applyFill="1" applyBorder="1" applyAlignment="1">
      <alignment horizontal="left" vertical="top" wrapText="1"/>
    </xf>
    <xf numFmtId="0" fontId="17" fillId="21" borderId="0" xfId="0" applyFont="1" applyFill="1" applyAlignment="1">
      <alignment horizontal="right" vertical="top" wrapText="1"/>
    </xf>
    <xf numFmtId="0" fontId="12" fillId="21" borderId="15" xfId="0" applyFont="1" applyFill="1" applyBorder="1" applyAlignment="1">
      <alignment horizontal="left" vertical="top" wrapText="1"/>
    </xf>
    <xf numFmtId="0" fontId="2" fillId="21" borderId="15" xfId="0" applyFont="1" applyFill="1" applyBorder="1" applyAlignment="1">
      <alignment horizontal="right" vertical="top" wrapText="1"/>
    </xf>
    <xf numFmtId="0" fontId="17" fillId="15" borderId="15" xfId="0" applyFont="1" applyFill="1" applyBorder="1" applyAlignment="1">
      <alignment horizontal="left" vertical="top" wrapText="1"/>
    </xf>
    <xf numFmtId="0" fontId="2" fillId="21" borderId="15" xfId="0" applyFont="1" applyFill="1" applyBorder="1" applyAlignment="1">
      <alignment horizontal="center" vertical="center" wrapText="1"/>
    </xf>
    <xf numFmtId="0" fontId="6" fillId="20" borderId="15" xfId="0" applyFont="1" applyFill="1" applyBorder="1" applyAlignment="1">
      <alignment horizontal="left" vertical="top" wrapText="1"/>
    </xf>
  </cellXfs>
  <cellStyles count="11">
    <cellStyle name="Normal" xfId="0" builtinId="0"/>
    <cellStyle name="Normal 2 2" xfId="3" xr:uid="{25D251BC-5C46-478B-A1AF-14EC338B90BC}"/>
    <cellStyle name="Normal 3 2" xfId="4" xr:uid="{EA7C1BEA-8133-4995-8D4D-339B529B30E9}"/>
    <cellStyle name="Normal 5" xfId="7" xr:uid="{EE4A8136-B4D8-4ABF-B8AA-77BFB6BBD0C8}"/>
    <cellStyle name="Normal 5 3" xfId="10" xr:uid="{B5E1332D-C761-4029-9175-432E676F4156}"/>
    <cellStyle name="Normal_Planilha e Cronograma" xfId="8" xr:uid="{A2250917-2B15-4D5C-9F13-E63E0DFD3222}"/>
    <cellStyle name="Porcentagem" xfId="2" builtinId="5"/>
    <cellStyle name="Porcentagem 2 2" xfId="6" xr:uid="{1BDCB824-F7BF-4735-8D71-D3D44EFAFB26}"/>
    <cellStyle name="Porcentagem 3 4" xfId="9" xr:uid="{B42AE444-9ED9-4035-A341-50E8B3C14A6E}"/>
    <cellStyle name="Separador de milhares 2_ORÇAMENTO matureia corrigido (DEZ 2009)" xfId="5" xr:uid="{CFCB8381-06D4-4DB1-B0D9-963F26546E5E}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25400</xdr:rowOff>
    </xdr:from>
    <xdr:to>
      <xdr:col>3</xdr:col>
      <xdr:colOff>20411</xdr:colOff>
      <xdr:row>1</xdr:row>
      <xdr:rowOff>584200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00"/>
          <a:ext cx="2217511" cy="736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53788</xdr:colOff>
      <xdr:row>0</xdr:row>
      <xdr:rowOff>98613</xdr:rowOff>
    </xdr:from>
    <xdr:to>
      <xdr:col>2</xdr:col>
      <xdr:colOff>959223</xdr:colOff>
      <xdr:row>1</xdr:row>
      <xdr:rowOff>872229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8" y="98613"/>
          <a:ext cx="2868706" cy="9529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381000</xdr:colOff>
          <xdr:row>22</xdr:row>
          <xdr:rowOff>60960</xdr:rowOff>
        </xdr:from>
        <xdr:to>
          <xdr:col>5</xdr:col>
          <xdr:colOff>0</xdr:colOff>
          <xdr:row>24</xdr:row>
          <xdr:rowOff>137160</xdr:rowOff>
        </xdr:to>
        <xdr:sp macro="" textlink="">
          <xdr:nvSpPr>
            <xdr:cNvPr id="5121" name="Picture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2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1</xdr:row>
      <xdr:rowOff>0</xdr:rowOff>
    </xdr:from>
    <xdr:to>
      <xdr:col>0</xdr:col>
      <xdr:colOff>1478119</xdr:colOff>
      <xdr:row>1</xdr:row>
      <xdr:rowOff>469900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" y="177800"/>
          <a:ext cx="1414619" cy="469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50800</xdr:rowOff>
    </xdr:from>
    <xdr:to>
      <xdr:col>3</xdr:col>
      <xdr:colOff>46742</xdr:colOff>
      <xdr:row>1</xdr:row>
      <xdr:rowOff>698500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00"/>
          <a:ext cx="2485142" cy="825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quilagestao.sharepoint.com/Users/Petrovich/Desktop/Composi&#231;&#245;es%20prefeitura/Users/petrovich.viana/Desktop/Santos%20Dumont/Planilha%20Or&#231;ament&#225;ria%20_SANTOS%20DUMONT%20-%20MAR&#199;O%20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enharia01\D-eng01\Meus%20documentos_Eng%201D\PREFEITURAS%20MUNICIPAIS%20ENG.%201\Joao%20Pessoa\JO&#195;O%20PESSOA%202005\Al&#231;a%20Beira%20Rio_2004\relat&#243;rio\Der\DER\PB008norte\Pb008n-RelFinal01\Pb008n-RelFinal01-Dimens&amp;ComparaPavi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Consultor/Documents/AQUILA/CONSULTOR%20DA%20DEFESA%20CIVIL/OR&#199;.%20CONSULT.Cdf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1%20UEM\01-PROJETOS-UEM\04%20-%20PROJETOS%20UEM%202017\13%20PRA&#199;AS\05%20-%20PRA&#199;A%20ANTONIO%20GOMES%20DE%20SOUSA%20(DANI)\OR&#199;AMENTO%20E%20MEM&#211;RIA\Planilha%20Or&#231;ament&#225;ria_P&#199;%20ANTONIO%20GOMES%20DE%20SOUZA-%20JULHO_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1%20UEM\01-PROJETOS-UEM\04%20-%20PROJETOS%20UEM%202017\PRA&#199;A%20MANGABEIRA%20VII\OR&#199;AMENTO%20E%20MEM&#211;RIA%20-%20maio-17%20(atualizado%2009.10.17)\PLANILHA%20OR&#199;AMENT&#193;RIA%20-%20PRA&#199;A%20MANGABEIRA%20VII%20-%20MAIO.17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quilagestao.sharepoint.com/Users/Consultor/Downloads/Planilha%20CCC%20sugestao%20CI%2017%2010%2021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quilagestao.sharepoint.com/PRA&#199;A%20LAURO%20LE&#195;O%20SANTA%20ROSA/Planilha%20Or&#231;ament&#225;ria_PR%20LAURO%20LE&#195;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RONOGRAMA"/>
      <sheetName val="Planilha Orçamentária AMPLIAÇÃO"/>
      <sheetName val="Planilha Orçamentária REFORMA"/>
      <sheetName val="Composições"/>
      <sheetName val="BDI - EDIF"/>
      <sheetName val="BDI - INFRA"/>
      <sheetName val="BDI - EQUIP"/>
      <sheetName val="Encargos Sociais"/>
      <sheetName val="Comp.SINAPI-des"/>
      <sheetName val="Insumos.SINAPI-des"/>
      <sheetName val="Comp.SEINFRA-CE-des"/>
      <sheetName val="Insumos.SEINFRA-CE-des"/>
      <sheetName val="Comp.SICRO-des"/>
      <sheetName val="Insumos.SICRO-des"/>
      <sheetName val="Comp.SINAPI-não.des"/>
      <sheetName val="Insumos.SINAPI-não.des"/>
      <sheetName val="Comp.ORSE"/>
      <sheetName val="Insumos.ORSE"/>
      <sheetName val="COTAÇÃO A.T.I."/>
      <sheetName val="Comp.SEINFRA-CE-não.des"/>
      <sheetName val="Insumos.SEINFRA-CE-não.des"/>
      <sheetName val="Comp.SICRO-não.des"/>
      <sheetName val="Insumos.SICRO-não.des"/>
      <sheetName val="LIS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">
          <cell r="E1" t="str">
            <v>SINAPI</v>
          </cell>
        </row>
        <row r="2">
          <cell r="E2" t="str">
            <v>ORSE</v>
          </cell>
        </row>
        <row r="3">
          <cell r="E3" t="str">
            <v>SEINFRA-CE</v>
          </cell>
        </row>
        <row r="4">
          <cell r="E4" t="str">
            <v>SICRO</v>
          </cell>
        </row>
        <row r="5">
          <cell r="E5" t="str">
            <v>COMPOSIÇÃO</v>
          </cell>
        </row>
        <row r="6">
          <cell r="E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çosNoPrint"/>
      <sheetName val="ComparaQuantNoPrint"/>
      <sheetName val="TodasTraf-2011-NoPrint"/>
      <sheetName val="TrafPb008"/>
      <sheetName val="PavPb008"/>
      <sheetName val="TrafPb027"/>
      <sheetName val="PavPb027"/>
      <sheetName val="TrafPb033(1)"/>
      <sheetName val="PavPb033(1)"/>
      <sheetName val="TrafPb033(2)"/>
      <sheetName val="PavPb033(2)"/>
      <sheetName val="TrafPb059(1)"/>
      <sheetName val="PavPb059(1)"/>
      <sheetName val="TrafPb059(2)"/>
      <sheetName val="PavPb059(2)"/>
      <sheetName val="TrafPb061"/>
      <sheetName val="PavPb061"/>
      <sheetName val="TrafPb065"/>
      <sheetName val="PavPb065"/>
      <sheetName val="TodasTraf-2000-NoPrint"/>
      <sheetName val="Br101-NoPrint"/>
      <sheetName val="TrafAnual-NoPrint"/>
      <sheetName val="TrafContExpan-NoPrint"/>
      <sheetName val="PavComplNoPri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 Orçamentária ger"/>
      <sheetName val="BDI - INFRA"/>
      <sheetName val=" CAPA DFC"/>
      <sheetName val="CRONOGRAMA DE ATIVIDADES"/>
      <sheetName val="CRONOGRAMA"/>
      <sheetName val="Est. Orçament."/>
      <sheetName val="Prod.1"/>
      <sheetName val="Prod.2"/>
      <sheetName val="Prod.3"/>
      <sheetName val="Prod.4"/>
      <sheetName val="Composições"/>
      <sheetName val="Det Fator K "/>
      <sheetName val="Det Fator K2 e K3 "/>
      <sheetName val="Planilha3"/>
      <sheetName val="Planilha2"/>
      <sheetName val="Cotações"/>
      <sheetName val="ATV - 7"/>
      <sheetName val="ATV -6"/>
      <sheetName val="ATV-5"/>
      <sheetName val="ATV-4"/>
      <sheetName val="ATV-3"/>
      <sheetName val="ATV-2"/>
      <sheetName val="ATV-1"/>
      <sheetName val="RESUMO WORD"/>
      <sheetName val="CAPA"/>
      <sheetName val="Det Fator K"/>
      <sheetName val="Det Fator K1"/>
      <sheetName val="Det Fator K2 e K3"/>
      <sheetName val="ENCARGOS COMPLEM"/>
      <sheetName val="Comp.SINAPI-des"/>
      <sheetName val="Insumos.SINAPI-des"/>
      <sheetName val="Comp.SEINFRA-CE-des"/>
      <sheetName val="Comp.SINAPI-não.des"/>
      <sheetName val="Insumos.SINAPI-não.des"/>
      <sheetName val="Insumos.SEINFRA-CE-não.des"/>
      <sheetName val="Insumos.SEINFRA-CE-des"/>
      <sheetName val="Comp.SICRO-des"/>
      <sheetName val="Insumos.SICRO-des"/>
      <sheetName val="Comp.ORSE"/>
      <sheetName val="Insumos.ORSE"/>
      <sheetName val="Planilha1"/>
      <sheetName val="Comp.SEINFRA-CE-não.des"/>
      <sheetName val="Comp.SICRO-não.des"/>
      <sheetName val="Insumos.SICRO-não.des"/>
      <sheetName val="LISTA"/>
      <sheetName val="Det Fator K1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1">
          <cell r="E1" t="str">
            <v>SINAPI-PB</v>
          </cell>
        </row>
        <row r="2">
          <cell r="E2" t="str">
            <v>ORSE-SE</v>
          </cell>
        </row>
        <row r="3">
          <cell r="E3" t="str">
            <v>SEINFRA-CE</v>
          </cell>
        </row>
        <row r="4">
          <cell r="E4" t="str">
            <v>SICRO-PB</v>
          </cell>
        </row>
        <row r="5">
          <cell r="E5" t="str">
            <v>COMPOSIÇÃO</v>
          </cell>
        </row>
        <row r="6">
          <cell r="E6"/>
        </row>
      </sheetData>
      <sheetData sheetId="4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RONOGRAMA"/>
      <sheetName val="Planilha Orçamentária"/>
      <sheetName val="Composições"/>
      <sheetName val="BDI - EDIF"/>
      <sheetName val="BDI - INFRA"/>
      <sheetName val="BDI - EQUIP"/>
      <sheetName val="Encargos Sociais"/>
      <sheetName val="Comp.SINAPI-des"/>
      <sheetName val="Insumos.SINAPI-des"/>
      <sheetName val="Comp.SEINFRA-CE-des"/>
      <sheetName val="Insumos.SEINFRA-CE-des"/>
      <sheetName val="Comp.SICRO-des"/>
      <sheetName val="Insumos.SICRO-des"/>
      <sheetName val="Comp.ORSE"/>
      <sheetName val="Insumos.ORSE"/>
      <sheetName val="Comp.SINAPI-não.des"/>
      <sheetName val="Insumos.SINAPI-não.des"/>
      <sheetName val="COTAÇÃO A.T.I."/>
      <sheetName val="Comp.SEINFRA-CE-não.des"/>
      <sheetName val="Insumos.SEINFRA-CE-não.des"/>
      <sheetName val="Comp.SICRO-não.des"/>
      <sheetName val="Insumos.SICRO-não.des"/>
      <sheetName val="LIS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1">
          <cell r="E1" t="str">
            <v>SINAPI</v>
          </cell>
        </row>
        <row r="2">
          <cell r="E2" t="str">
            <v>ORSE</v>
          </cell>
        </row>
        <row r="3">
          <cell r="E3" t="str">
            <v>SEINFRA-CE</v>
          </cell>
        </row>
        <row r="4">
          <cell r="E4" t="str">
            <v>SICRO</v>
          </cell>
        </row>
        <row r="5">
          <cell r="E5" t="str">
            <v>COMPOSIÇÃO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RONOGRAMA"/>
      <sheetName val="Planilha Orçamentária"/>
      <sheetName val="Composições"/>
      <sheetName val="BDI - EQUIP"/>
      <sheetName val="BDI - INFRA"/>
      <sheetName val="Encargos Sociais"/>
      <sheetName val="Comp.SINAPI-des"/>
      <sheetName val="Insumos.SINAPI-des"/>
      <sheetName val="Comp.SEINFRA-CE-des"/>
      <sheetName val="Insumos.SEINFRA-CE-des"/>
      <sheetName val="Comp.SICRO-des"/>
      <sheetName val="Insumos.SICRO-des"/>
      <sheetName val="Comp.ORSE"/>
      <sheetName val="Insumos.ORSE"/>
      <sheetName val="Comp.SINAPI-não.des"/>
      <sheetName val="Insumos.SINAPI-não.des"/>
      <sheetName val="COTAÇÃO A.T.I."/>
      <sheetName val="Comp.SEINFRA-CE-não.des"/>
      <sheetName val="Insumos.SEINFRA-CE-não.des"/>
      <sheetName val="Comp.SICRO-não.des"/>
      <sheetName val="Insumos.SICRO-não.des"/>
      <sheetName val="LISTA"/>
      <sheetName val="BDI - EDI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">
          <cell r="E1" t="str">
            <v>SINAPI</v>
          </cell>
        </row>
        <row r="2">
          <cell r="E2" t="str">
            <v>ORSE</v>
          </cell>
        </row>
        <row r="3">
          <cell r="E3" t="str">
            <v>SEINFRA-CE</v>
          </cell>
        </row>
        <row r="4">
          <cell r="E4" t="str">
            <v>SICRO</v>
          </cell>
        </row>
        <row r="5">
          <cell r="E5" t="str">
            <v>COMPOSIÇÃO</v>
          </cell>
        </row>
        <row r="6">
          <cell r="E6">
            <v>0</v>
          </cell>
        </row>
      </sheetData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RONOGRAMA"/>
      <sheetName val="Planilha Orçamentária"/>
      <sheetName val="Composições"/>
      <sheetName val="BDI - EDIF"/>
      <sheetName val="BDI - INFRA"/>
      <sheetName val="BDI - EQUIP"/>
      <sheetName val="Encargos Sociais"/>
      <sheetName val="Comp.SINAPI-des"/>
      <sheetName val="Insumos.SINAPI-des"/>
      <sheetName val="Comp.SINAPI-não.des"/>
      <sheetName val="Insumos.SINAPI-não.des"/>
      <sheetName val="Insumos.ORSE"/>
      <sheetName val="Insumos.SEINFRA-CE-des"/>
      <sheetName val="Insumos.SEINFRA-CE-não.des"/>
      <sheetName val="Insumos.SICRO-des"/>
      <sheetName val="Insumos.SICRO-não.des"/>
      <sheetName val="COTAÇÃO A.T.I."/>
      <sheetName val="LISTA"/>
      <sheetName val="Plan4"/>
      <sheetName val="CAPA"/>
      <sheetName val="PLAN NAO DESON TCU CI CCC 1"/>
      <sheetName val="Fator K"/>
      <sheetName val="Fator K1"/>
      <sheetName val="Fator K2 e K3"/>
      <sheetName val="COMPOSIÇÃO CUSTOS"/>
      <sheetName val="Det Fator K4 (ENCARGOS COMPLEM)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A1" t="str">
            <v>BDI EDIF:</v>
          </cell>
          <cell r="C1" t="str">
            <v>BDI EDIF:</v>
          </cell>
        </row>
        <row r="2">
          <cell r="A2" t="str">
            <v>BDI INFRA:</v>
          </cell>
          <cell r="C2" t="str">
            <v>BDI INFRA:</v>
          </cell>
        </row>
        <row r="3">
          <cell r="A3" t="str">
            <v>BDI EQUIP:</v>
          </cell>
          <cell r="C3" t="str">
            <v>BDI EQUIP:</v>
          </cell>
        </row>
        <row r="4">
          <cell r="C4"/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RONOGRAMA"/>
      <sheetName val="Planilha Orçamentária"/>
      <sheetName val="Composições"/>
      <sheetName val="BDI - EDIF"/>
      <sheetName val="BDI - INFRA"/>
      <sheetName val="BDI - EQUIP"/>
      <sheetName val="Encargos Sociais"/>
      <sheetName val="Comp.SINAPI-des"/>
      <sheetName val="Insumos.SINAPI-des"/>
      <sheetName val="Comp.SEINFRA-CE-des"/>
      <sheetName val="Insumos.SEINFRA-CE-des"/>
      <sheetName val="Comp.SICRO-des"/>
      <sheetName val="Insumos.SICRO-des"/>
      <sheetName val="Comp.ORSE"/>
      <sheetName val="Insumos.ORSE"/>
      <sheetName val="Comp.SINAPI-não.des"/>
      <sheetName val="Insumos.SINAPI-não.des"/>
      <sheetName val="COTAÇÃO A.T.I."/>
      <sheetName val="Comp.SEINFRA-CE-não.des"/>
      <sheetName val="Insumos.SEINFRA-CE-não.des"/>
      <sheetName val="Comp.SICRO-não.des"/>
      <sheetName val="Insumos.SICRO-não.des"/>
      <sheetName val="LIS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">
          <cell r="E1" t="str">
            <v>SINAPI</v>
          </cell>
        </row>
        <row r="2">
          <cell r="E2" t="str">
            <v>ORSE</v>
          </cell>
        </row>
        <row r="3">
          <cell r="E3" t="str">
            <v>SEINFRA-CE</v>
          </cell>
        </row>
        <row r="4">
          <cell r="E4" t="str">
            <v>SICRO</v>
          </cell>
        </row>
        <row r="5">
          <cell r="E5" t="str">
            <v>COMPOSIÇÃO</v>
          </cell>
        </row>
        <row r="6">
          <cell r="E6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3.emf"/><Relationship Id="rId4" Type="http://schemas.openxmlformats.org/officeDocument/2006/relationships/oleObject" Target="../embeddings/oleObject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53267-7063-465B-BB40-0C87901A0D01}">
  <sheetPr>
    <pageSetUpPr fitToPage="1"/>
  </sheetPr>
  <dimension ref="A1:J13"/>
  <sheetViews>
    <sheetView tabSelected="1" showWhiteSpace="0" view="pageBreakPreview" zoomScale="60" zoomScaleNormal="100" workbookViewId="0">
      <selection activeCell="H16" sqref="H16"/>
    </sheetView>
  </sheetViews>
  <sheetFormatPr defaultRowHeight="13.8" x14ac:dyDescent="0.25"/>
  <cols>
    <col min="1" max="2" width="10" bestFit="1" customWidth="1"/>
    <col min="4" max="4" width="60" bestFit="1" customWidth="1"/>
    <col min="5" max="5" width="30" bestFit="1" customWidth="1"/>
    <col min="6" max="6" width="5" bestFit="1" customWidth="1"/>
    <col min="7" max="7" width="10" bestFit="1" customWidth="1"/>
    <col min="8" max="8" width="20" bestFit="1" customWidth="1"/>
    <col min="9" max="9" width="19.59765625" bestFit="1" customWidth="1"/>
    <col min="10" max="10" width="10" bestFit="1" customWidth="1"/>
  </cols>
  <sheetData>
    <row r="1" spans="1:10" x14ac:dyDescent="0.25">
      <c r="A1" s="25"/>
      <c r="B1" s="25"/>
      <c r="C1" s="25"/>
      <c r="D1" s="25" t="s">
        <v>533</v>
      </c>
      <c r="E1" s="25" t="s">
        <v>532</v>
      </c>
      <c r="F1" s="158" t="s">
        <v>531</v>
      </c>
      <c r="G1" s="158"/>
      <c r="H1" s="158"/>
      <c r="I1" s="158" t="s">
        <v>530</v>
      </c>
    </row>
    <row r="2" spans="1:10" ht="79.95" customHeight="1" x14ac:dyDescent="0.25">
      <c r="A2" s="20"/>
      <c r="B2" s="20"/>
      <c r="C2" s="20"/>
      <c r="D2" s="20" t="s">
        <v>529</v>
      </c>
      <c r="E2" s="20" t="s">
        <v>528</v>
      </c>
      <c r="F2" s="159" t="s">
        <v>527</v>
      </c>
      <c r="G2" s="159"/>
      <c r="H2" s="159"/>
      <c r="I2" s="159" t="s">
        <v>526</v>
      </c>
    </row>
    <row r="3" spans="1:10" x14ac:dyDescent="0.25">
      <c r="A3" s="160" t="s">
        <v>1701</v>
      </c>
      <c r="B3" s="161"/>
      <c r="C3" s="161"/>
      <c r="D3" s="161"/>
      <c r="E3" s="161"/>
      <c r="F3" s="161"/>
      <c r="G3" s="161"/>
      <c r="H3" s="161"/>
      <c r="I3" s="161"/>
    </row>
    <row r="4" spans="1:10" ht="30" customHeight="1" x14ac:dyDescent="0.25">
      <c r="A4" s="157" t="s">
        <v>2</v>
      </c>
      <c r="B4" s="157"/>
      <c r="C4" s="157"/>
      <c r="D4" s="157" t="s">
        <v>5</v>
      </c>
      <c r="E4" s="157"/>
      <c r="F4" s="157"/>
      <c r="G4" s="24"/>
      <c r="H4" s="23" t="s">
        <v>7</v>
      </c>
      <c r="I4" s="23" t="s">
        <v>10</v>
      </c>
    </row>
    <row r="5" spans="1:10" ht="24" customHeight="1" x14ac:dyDescent="0.25">
      <c r="A5" s="22" t="s">
        <v>12</v>
      </c>
      <c r="B5" s="22"/>
      <c r="C5" s="22"/>
      <c r="D5" s="22" t="s">
        <v>14</v>
      </c>
      <c r="E5" s="22"/>
      <c r="F5" s="21"/>
      <c r="G5" s="22"/>
      <c r="H5" s="21">
        <v>1</v>
      </c>
      <c r="I5" s="50">
        <v>2767.09</v>
      </c>
    </row>
    <row r="6" spans="1:10" ht="24" customHeight="1" x14ac:dyDescent="0.25">
      <c r="A6" s="22" t="s">
        <v>25</v>
      </c>
      <c r="B6" s="22"/>
      <c r="C6" s="22"/>
      <c r="D6" s="22" t="s">
        <v>26</v>
      </c>
      <c r="E6" s="22"/>
      <c r="F6" s="21"/>
      <c r="G6" s="22"/>
      <c r="H6" s="21">
        <v>1</v>
      </c>
      <c r="I6" s="50">
        <v>506193.96</v>
      </c>
    </row>
    <row r="7" spans="1:10" ht="24" customHeight="1" x14ac:dyDescent="0.25">
      <c r="A7" s="22" t="s">
        <v>440</v>
      </c>
      <c r="B7" s="22"/>
      <c r="C7" s="22"/>
      <c r="D7" s="22" t="s">
        <v>441</v>
      </c>
      <c r="E7" s="22"/>
      <c r="F7" s="21"/>
      <c r="G7" s="22"/>
      <c r="H7" s="21">
        <v>1</v>
      </c>
      <c r="I7" s="50">
        <v>34849.050000000003</v>
      </c>
    </row>
    <row r="8" spans="1:10" x14ac:dyDescent="0.25">
      <c r="A8" s="17"/>
      <c r="B8" s="17"/>
      <c r="C8" s="17"/>
      <c r="D8" s="17"/>
      <c r="E8" s="17"/>
      <c r="F8" s="17"/>
      <c r="G8" s="17"/>
      <c r="H8" s="17"/>
      <c r="I8" s="17"/>
    </row>
    <row r="9" spans="1:10" x14ac:dyDescent="0.25">
      <c r="A9" s="62"/>
      <c r="B9" s="62"/>
      <c r="C9" s="27"/>
      <c r="D9" s="19"/>
      <c r="E9" s="159" t="s">
        <v>536</v>
      </c>
      <c r="F9" s="162"/>
      <c r="G9" s="163">
        <v>447263.24</v>
      </c>
      <c r="H9" s="162"/>
      <c r="I9" s="162"/>
    </row>
    <row r="10" spans="1:10" x14ac:dyDescent="0.25">
      <c r="A10" s="62"/>
      <c r="B10" s="62"/>
      <c r="C10" s="27"/>
      <c r="D10" s="19"/>
      <c r="E10" s="159" t="s">
        <v>535</v>
      </c>
      <c r="F10" s="162"/>
      <c r="G10" s="163">
        <v>96546.859999999986</v>
      </c>
      <c r="H10" s="162"/>
      <c r="I10" s="162"/>
    </row>
    <row r="11" spans="1:10" x14ac:dyDescent="0.25">
      <c r="A11" s="62"/>
      <c r="B11" s="62"/>
      <c r="C11" s="27"/>
      <c r="D11" s="19"/>
      <c r="E11" s="159" t="s">
        <v>534</v>
      </c>
      <c r="F11" s="162"/>
      <c r="G11" s="163">
        <v>543810.1</v>
      </c>
      <c r="H11" s="162"/>
      <c r="I11" s="162"/>
      <c r="J11" s="61"/>
    </row>
    <row r="12" spans="1:10" ht="60" customHeight="1" x14ac:dyDescent="0.25">
      <c r="A12" s="18"/>
      <c r="B12" s="18"/>
      <c r="C12" s="18"/>
      <c r="D12" s="18"/>
      <c r="E12" s="18"/>
      <c r="F12" s="18"/>
      <c r="G12" s="18"/>
      <c r="H12" s="18"/>
      <c r="I12" s="18"/>
    </row>
    <row r="13" spans="1:10" ht="70.05" customHeight="1" x14ac:dyDescent="0.25">
      <c r="A13" s="164" t="s">
        <v>465</v>
      </c>
      <c r="B13" s="161"/>
      <c r="C13" s="161"/>
      <c r="D13" s="161"/>
      <c r="E13" s="161"/>
      <c r="F13" s="161"/>
      <c r="G13" s="161"/>
      <c r="H13" s="161"/>
      <c r="I13" s="161"/>
      <c r="J13" s="161"/>
    </row>
  </sheetData>
  <mergeCells count="14">
    <mergeCell ref="E11:F11"/>
    <mergeCell ref="G11:I11"/>
    <mergeCell ref="A13:J13"/>
    <mergeCell ref="E9:F9"/>
    <mergeCell ref="G9:I9"/>
    <mergeCell ref="E10:F10"/>
    <mergeCell ref="G10:I10"/>
    <mergeCell ref="A4:C4"/>
    <mergeCell ref="D4:F4"/>
    <mergeCell ref="F1:H1"/>
    <mergeCell ref="I1"/>
    <mergeCell ref="F2:H2"/>
    <mergeCell ref="I2"/>
    <mergeCell ref="A3:I3"/>
  </mergeCells>
  <pageMargins left="0.5" right="0.5" top="1" bottom="1" header="0.5" footer="0.5"/>
  <pageSetup paperSize="9" scale="72" fitToHeight="0" orientation="landscape" r:id="rId1"/>
  <headerFooter>
    <oddHeader>&amp;L &amp;C &amp;R</oddHeader>
    <oddFooter>&amp;L &amp;C &amp;R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70"/>
  <sheetViews>
    <sheetView showWhiteSpace="0" view="pageBreakPreview" topLeftCell="A164" zoomScale="85" zoomScaleNormal="85" zoomScaleSheetLayoutView="85" workbookViewId="0">
      <selection activeCell="A2" sqref="A2"/>
    </sheetView>
  </sheetViews>
  <sheetFormatPr defaultRowHeight="13.8" x14ac:dyDescent="0.25"/>
  <cols>
    <col min="1" max="1" width="13" bestFit="1" customWidth="1"/>
    <col min="2" max="2" width="12.69921875" bestFit="1" customWidth="1"/>
    <col min="3" max="3" width="13.19921875" bestFit="1" customWidth="1"/>
    <col min="4" max="4" width="60" bestFit="1" customWidth="1"/>
    <col min="5" max="5" width="8" bestFit="1" customWidth="1"/>
    <col min="6" max="11" width="13" bestFit="1" customWidth="1"/>
  </cols>
  <sheetData>
    <row r="1" spans="1:10" x14ac:dyDescent="0.25">
      <c r="A1" s="25"/>
      <c r="B1" s="25"/>
      <c r="C1" s="25"/>
      <c r="D1" s="25" t="s">
        <v>533</v>
      </c>
      <c r="E1" s="158" t="s">
        <v>532</v>
      </c>
      <c r="F1" s="158"/>
      <c r="G1" s="158" t="s">
        <v>531</v>
      </c>
      <c r="H1" s="158"/>
      <c r="I1" s="158" t="s">
        <v>530</v>
      </c>
      <c r="J1" s="158"/>
    </row>
    <row r="2" spans="1:10" ht="79.95" customHeight="1" x14ac:dyDescent="0.25">
      <c r="A2" s="20"/>
      <c r="B2" s="20"/>
      <c r="C2" s="20"/>
      <c r="D2" s="20" t="s">
        <v>529</v>
      </c>
      <c r="E2" s="159" t="s">
        <v>528</v>
      </c>
      <c r="F2" s="159"/>
      <c r="G2" s="159" t="s">
        <v>527</v>
      </c>
      <c r="H2" s="159"/>
      <c r="I2" s="159" t="s">
        <v>526</v>
      </c>
      <c r="J2" s="159"/>
    </row>
    <row r="3" spans="1:10" ht="30" hidden="1" customHeight="1" x14ac:dyDescent="0.25">
      <c r="A3" s="14"/>
      <c r="B3" s="14"/>
      <c r="C3" s="14"/>
      <c r="D3" s="14"/>
      <c r="E3" s="14"/>
      <c r="F3" s="14"/>
      <c r="G3" s="14"/>
      <c r="H3" s="165" t="s">
        <v>0</v>
      </c>
      <c r="I3" s="165"/>
      <c r="J3" s="15">
        <f>I6 + I9 + I153</f>
        <v>543810.10000000009</v>
      </c>
    </row>
    <row r="4" spans="1:10" ht="19.95" hidden="1" customHeight="1" x14ac:dyDescent="0.25">
      <c r="A4" s="14"/>
      <c r="B4" s="14"/>
      <c r="C4" s="14"/>
      <c r="D4" s="14"/>
      <c r="E4" s="14"/>
      <c r="F4" s="14"/>
      <c r="G4" s="14"/>
      <c r="H4" s="165" t="s">
        <v>1</v>
      </c>
      <c r="I4" s="165"/>
      <c r="J4" s="16">
        <v>0.21510000000000001</v>
      </c>
    </row>
    <row r="5" spans="1:10" ht="30" customHeight="1" x14ac:dyDescent="0.25">
      <c r="A5" s="1" t="s">
        <v>2</v>
      </c>
      <c r="B5" s="3" t="s">
        <v>3</v>
      </c>
      <c r="C5" s="1" t="s">
        <v>4</v>
      </c>
      <c r="D5" s="1" t="s">
        <v>5</v>
      </c>
      <c r="E5" s="2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</row>
    <row r="6" spans="1:10" ht="24" customHeight="1" x14ac:dyDescent="0.25">
      <c r="A6" s="4" t="s">
        <v>12</v>
      </c>
      <c r="B6" s="4" t="s">
        <v>13</v>
      </c>
      <c r="C6" s="4"/>
      <c r="D6" s="4" t="s">
        <v>14</v>
      </c>
      <c r="E6" s="5"/>
      <c r="F6" s="6">
        <v>1</v>
      </c>
      <c r="G6" s="6" t="s">
        <v>15</v>
      </c>
      <c r="H6" s="7">
        <f>I7 + I8</f>
        <v>2767.0899999999997</v>
      </c>
      <c r="I6" s="7">
        <f t="shared" ref="I6:I37" si="0">TRUNC(F6 * H6,2)</f>
        <v>2767.09</v>
      </c>
      <c r="J6" s="8">
        <f>I6 / J3</f>
        <v>5.08833874177769E-3</v>
      </c>
    </row>
    <row r="7" spans="1:10" s="56" customFormat="1" ht="24" customHeight="1" x14ac:dyDescent="0.25">
      <c r="A7" s="51" t="s">
        <v>16</v>
      </c>
      <c r="B7" s="51" t="s">
        <v>17</v>
      </c>
      <c r="C7" s="51" t="s">
        <v>18</v>
      </c>
      <c r="D7" s="51" t="s">
        <v>19</v>
      </c>
      <c r="E7" s="52" t="s">
        <v>6</v>
      </c>
      <c r="F7" s="53">
        <v>1</v>
      </c>
      <c r="G7" s="54">
        <v>208.19</v>
      </c>
      <c r="H7" s="54">
        <f>TRUNC(TRUNC(G7 * J4, 2) + G7, 2)</f>
        <v>252.97</v>
      </c>
      <c r="I7" s="54">
        <f t="shared" si="0"/>
        <v>252.97</v>
      </c>
      <c r="J7" s="55">
        <f>I7 / J3</f>
        <v>4.6518076806591115E-4</v>
      </c>
    </row>
    <row r="8" spans="1:10" ht="39" customHeight="1" x14ac:dyDescent="0.25">
      <c r="A8" s="9" t="s">
        <v>20</v>
      </c>
      <c r="B8" s="9" t="s">
        <v>21</v>
      </c>
      <c r="C8" s="9" t="s">
        <v>22</v>
      </c>
      <c r="D8" s="9" t="s">
        <v>23</v>
      </c>
      <c r="E8" s="10" t="s">
        <v>24</v>
      </c>
      <c r="F8" s="11">
        <v>6</v>
      </c>
      <c r="G8" s="12">
        <v>344.85</v>
      </c>
      <c r="H8" s="12">
        <f>TRUNC(TRUNC(G8 * J4, 2) + G8, 2)</f>
        <v>419.02</v>
      </c>
      <c r="I8" s="12">
        <f t="shared" si="0"/>
        <v>2514.12</v>
      </c>
      <c r="J8" s="13">
        <f>I8 / J3</f>
        <v>4.623157973711778E-3</v>
      </c>
    </row>
    <row r="9" spans="1:10" ht="24" customHeight="1" x14ac:dyDescent="0.25">
      <c r="A9" s="4" t="s">
        <v>25</v>
      </c>
      <c r="B9" s="4" t="s">
        <v>13</v>
      </c>
      <c r="C9" s="4"/>
      <c r="D9" s="4" t="s">
        <v>26</v>
      </c>
      <c r="E9" s="5"/>
      <c r="F9" s="6">
        <v>1</v>
      </c>
      <c r="G9" s="6" t="s">
        <v>15</v>
      </c>
      <c r="H9" s="7">
        <f>I10 + I16 + I28 + I34 + I63 + I76 + I87 + I90 + I127 + I132 + I135 + I142 + I146 + I151</f>
        <v>506193.96</v>
      </c>
      <c r="I9" s="7">
        <f t="shared" si="0"/>
        <v>506193.96</v>
      </c>
      <c r="J9" s="8">
        <f>I9 / J3</f>
        <v>0.93082853738832716</v>
      </c>
    </row>
    <row r="10" spans="1:10" ht="24" customHeight="1" x14ac:dyDescent="0.25">
      <c r="A10" s="4" t="s">
        <v>27</v>
      </c>
      <c r="B10" s="4" t="s">
        <v>13</v>
      </c>
      <c r="C10" s="4"/>
      <c r="D10" s="4" t="s">
        <v>28</v>
      </c>
      <c r="E10" s="5"/>
      <c r="F10" s="6">
        <v>1</v>
      </c>
      <c r="G10" s="6" t="s">
        <v>15</v>
      </c>
      <c r="H10" s="7">
        <f>I11 + I12 + I13 + I14 + I15</f>
        <v>17419.030000000002</v>
      </c>
      <c r="I10" s="7">
        <f t="shared" si="0"/>
        <v>17419.03</v>
      </c>
      <c r="J10" s="8">
        <f>I10 / J3</f>
        <v>3.2031457304673078E-2</v>
      </c>
    </row>
    <row r="11" spans="1:10" ht="39" customHeight="1" x14ac:dyDescent="0.25">
      <c r="A11" s="9" t="s">
        <v>29</v>
      </c>
      <c r="B11" s="9" t="s">
        <v>30</v>
      </c>
      <c r="C11" s="9" t="s">
        <v>22</v>
      </c>
      <c r="D11" s="9" t="s">
        <v>31</v>
      </c>
      <c r="E11" s="10" t="s">
        <v>24</v>
      </c>
      <c r="F11" s="11">
        <v>270.89</v>
      </c>
      <c r="G11" s="12">
        <v>13.46</v>
      </c>
      <c r="H11" s="12">
        <f>TRUNC(TRUNC(G11 * J4, 2) + G11, 2)</f>
        <v>16.350000000000001</v>
      </c>
      <c r="I11" s="12">
        <f t="shared" si="0"/>
        <v>4429.05</v>
      </c>
      <c r="J11" s="13">
        <f>I11 / J3</f>
        <v>8.1444791113662648E-3</v>
      </c>
    </row>
    <row r="12" spans="1:10" ht="25.95" customHeight="1" x14ac:dyDescent="0.25">
      <c r="A12" s="9" t="s">
        <v>32</v>
      </c>
      <c r="B12" s="9" t="s">
        <v>33</v>
      </c>
      <c r="C12" s="9" t="s">
        <v>34</v>
      </c>
      <c r="D12" s="9" t="s">
        <v>35</v>
      </c>
      <c r="E12" s="10" t="s">
        <v>36</v>
      </c>
      <c r="F12" s="11">
        <v>3</v>
      </c>
      <c r="G12" s="12">
        <v>577.25</v>
      </c>
      <c r="H12" s="12">
        <f>TRUNC(TRUNC(G12 * J4, 2) + G12, 2)</f>
        <v>701.41</v>
      </c>
      <c r="I12" s="12">
        <f t="shared" si="0"/>
        <v>2104.23</v>
      </c>
      <c r="J12" s="13">
        <f>I12 / J3</f>
        <v>3.8694205936962178E-3</v>
      </c>
    </row>
    <row r="13" spans="1:10" ht="39" customHeight="1" x14ac:dyDescent="0.25">
      <c r="A13" s="9" t="s">
        <v>37</v>
      </c>
      <c r="B13" s="9" t="s">
        <v>38</v>
      </c>
      <c r="C13" s="9" t="s">
        <v>22</v>
      </c>
      <c r="D13" s="9" t="s">
        <v>39</v>
      </c>
      <c r="E13" s="10" t="s">
        <v>40</v>
      </c>
      <c r="F13" s="11">
        <v>73.2</v>
      </c>
      <c r="G13" s="12">
        <v>54.7</v>
      </c>
      <c r="H13" s="12">
        <f>TRUNC(TRUNC(G13 * J4, 2) + G13, 2)</f>
        <v>66.459999999999994</v>
      </c>
      <c r="I13" s="12">
        <f t="shared" si="0"/>
        <v>4864.87</v>
      </c>
      <c r="J13" s="13">
        <f>I13 / J3</f>
        <v>8.9458985774629757E-3</v>
      </c>
    </row>
    <row r="14" spans="1:10" ht="52.05" customHeight="1" x14ac:dyDescent="0.25">
      <c r="A14" s="9" t="s">
        <v>41</v>
      </c>
      <c r="B14" s="9" t="s">
        <v>42</v>
      </c>
      <c r="C14" s="9" t="s">
        <v>22</v>
      </c>
      <c r="D14" s="9" t="s">
        <v>43</v>
      </c>
      <c r="E14" s="10" t="s">
        <v>44</v>
      </c>
      <c r="F14" s="11">
        <v>390.71</v>
      </c>
      <c r="G14" s="12">
        <v>11.45</v>
      </c>
      <c r="H14" s="12">
        <f>TRUNC(TRUNC(G14 * J4, 2) + G14, 2)</f>
        <v>13.91</v>
      </c>
      <c r="I14" s="12">
        <f t="shared" si="0"/>
        <v>5434.77</v>
      </c>
      <c r="J14" s="13">
        <f>I14 / J3</f>
        <v>9.9938747000101677E-3</v>
      </c>
    </row>
    <row r="15" spans="1:10" ht="25.95" customHeight="1" x14ac:dyDescent="0.25">
      <c r="A15" s="9" t="s">
        <v>45</v>
      </c>
      <c r="B15" s="9" t="s">
        <v>46</v>
      </c>
      <c r="C15" s="9" t="s">
        <v>22</v>
      </c>
      <c r="D15" s="9" t="s">
        <v>47</v>
      </c>
      <c r="E15" s="10" t="s">
        <v>44</v>
      </c>
      <c r="F15" s="11">
        <v>5.88</v>
      </c>
      <c r="G15" s="12">
        <v>82.04</v>
      </c>
      <c r="H15" s="12">
        <f>TRUNC(TRUNC(G15 * J4, 2) + G15, 2)</f>
        <v>99.68</v>
      </c>
      <c r="I15" s="12">
        <f t="shared" si="0"/>
        <v>586.11</v>
      </c>
      <c r="J15" s="13">
        <f>I15 / J3</f>
        <v>1.0777843221374519E-3</v>
      </c>
    </row>
    <row r="16" spans="1:10" ht="24" customHeight="1" x14ac:dyDescent="0.25">
      <c r="A16" s="4" t="s">
        <v>48</v>
      </c>
      <c r="B16" s="4" t="s">
        <v>13</v>
      </c>
      <c r="C16" s="4"/>
      <c r="D16" s="4" t="s">
        <v>49</v>
      </c>
      <c r="E16" s="5"/>
      <c r="F16" s="6">
        <v>1</v>
      </c>
      <c r="G16" s="6" t="s">
        <v>15</v>
      </c>
      <c r="H16" s="7">
        <f>I17 + I18 + I19 + I20 + I21 + I22 + I23 + I24 + I25 + I26 + I27</f>
        <v>55953.83</v>
      </c>
      <c r="I16" s="7">
        <f t="shared" si="0"/>
        <v>55953.83</v>
      </c>
      <c r="J16" s="8">
        <f>I16 / J3</f>
        <v>0.10289222285500028</v>
      </c>
    </row>
    <row r="17" spans="1:10" ht="39" customHeight="1" x14ac:dyDescent="0.25">
      <c r="A17" s="9" t="s">
        <v>50</v>
      </c>
      <c r="B17" s="9" t="s">
        <v>51</v>
      </c>
      <c r="C17" s="9" t="s">
        <v>22</v>
      </c>
      <c r="D17" s="9" t="s">
        <v>52</v>
      </c>
      <c r="E17" s="10" t="s">
        <v>53</v>
      </c>
      <c r="F17" s="11">
        <v>71</v>
      </c>
      <c r="G17" s="12">
        <v>10.3</v>
      </c>
      <c r="H17" s="12">
        <f>TRUNC(TRUNC(G17 * J4, 2) + G17, 2)</f>
        <v>12.51</v>
      </c>
      <c r="I17" s="12">
        <f t="shared" si="0"/>
        <v>888.21</v>
      </c>
      <c r="J17" s="13">
        <f>I17 / J3</f>
        <v>1.6333091275796457E-3</v>
      </c>
    </row>
    <row r="18" spans="1:10" ht="39" customHeight="1" x14ac:dyDescent="0.25">
      <c r="A18" s="9" t="s">
        <v>54</v>
      </c>
      <c r="B18" s="9" t="s">
        <v>55</v>
      </c>
      <c r="C18" s="9" t="s">
        <v>22</v>
      </c>
      <c r="D18" s="9" t="s">
        <v>56</v>
      </c>
      <c r="E18" s="10" t="s">
        <v>53</v>
      </c>
      <c r="F18" s="11">
        <v>1.5</v>
      </c>
      <c r="G18" s="12">
        <v>9.57</v>
      </c>
      <c r="H18" s="12">
        <f>TRUNC(TRUNC(G18 * J4, 2) + G18, 2)</f>
        <v>11.62</v>
      </c>
      <c r="I18" s="12">
        <f t="shared" si="0"/>
        <v>17.43</v>
      </c>
      <c r="J18" s="13">
        <f>I18 / J3</f>
        <v>3.2051629787677712E-5</v>
      </c>
    </row>
    <row r="19" spans="1:10" ht="39" customHeight="1" x14ac:dyDescent="0.25">
      <c r="A19" s="9" t="s">
        <v>57</v>
      </c>
      <c r="B19" s="9" t="s">
        <v>58</v>
      </c>
      <c r="C19" s="9" t="s">
        <v>22</v>
      </c>
      <c r="D19" s="9" t="s">
        <v>59</v>
      </c>
      <c r="E19" s="10" t="s">
        <v>53</v>
      </c>
      <c r="F19" s="11">
        <v>476</v>
      </c>
      <c r="G19" s="12">
        <v>9.01</v>
      </c>
      <c r="H19" s="12">
        <f>TRUNC(TRUNC(G19 * J4, 2) + G19, 2)</f>
        <v>10.94</v>
      </c>
      <c r="I19" s="12">
        <f t="shared" si="0"/>
        <v>5207.4399999999996</v>
      </c>
      <c r="J19" s="13">
        <f>I19 / J3</f>
        <v>9.5758427436342178E-3</v>
      </c>
    </row>
    <row r="20" spans="1:10" ht="39" customHeight="1" x14ac:dyDescent="0.25">
      <c r="A20" s="9" t="s">
        <v>60</v>
      </c>
      <c r="B20" s="9" t="s">
        <v>61</v>
      </c>
      <c r="C20" s="9" t="s">
        <v>22</v>
      </c>
      <c r="D20" s="9" t="s">
        <v>62</v>
      </c>
      <c r="E20" s="10" t="s">
        <v>53</v>
      </c>
      <c r="F20" s="11">
        <v>74.2</v>
      </c>
      <c r="G20" s="12">
        <v>8.06</v>
      </c>
      <c r="H20" s="12">
        <f>TRUNC(TRUNC(G20 * J4, 2) + G20, 2)</f>
        <v>9.7899999999999991</v>
      </c>
      <c r="I20" s="12">
        <f t="shared" si="0"/>
        <v>726.41</v>
      </c>
      <c r="J20" s="13">
        <f>I20 / J3</f>
        <v>1.3357787948403308E-3</v>
      </c>
    </row>
    <row r="21" spans="1:10" ht="39" customHeight="1" x14ac:dyDescent="0.25">
      <c r="A21" s="9" t="s">
        <v>63</v>
      </c>
      <c r="B21" s="9" t="s">
        <v>64</v>
      </c>
      <c r="C21" s="9" t="s">
        <v>22</v>
      </c>
      <c r="D21" s="9" t="s">
        <v>65</v>
      </c>
      <c r="E21" s="10" t="s">
        <v>53</v>
      </c>
      <c r="F21" s="11">
        <v>69.599999999999994</v>
      </c>
      <c r="G21" s="12">
        <v>6.78</v>
      </c>
      <c r="H21" s="12">
        <f>TRUNC(TRUNC(G21 * J4, 2) + G21, 2)</f>
        <v>8.23</v>
      </c>
      <c r="I21" s="12">
        <f t="shared" si="0"/>
        <v>572.79999999999995</v>
      </c>
      <c r="J21" s="13">
        <f>I21 / J3</f>
        <v>1.0533088664590818E-3</v>
      </c>
    </row>
    <row r="22" spans="1:10" ht="39" customHeight="1" x14ac:dyDescent="0.25">
      <c r="A22" s="9" t="s">
        <v>66</v>
      </c>
      <c r="B22" s="9" t="s">
        <v>67</v>
      </c>
      <c r="C22" s="9" t="s">
        <v>22</v>
      </c>
      <c r="D22" s="9" t="s">
        <v>68</v>
      </c>
      <c r="E22" s="10" t="s">
        <v>53</v>
      </c>
      <c r="F22" s="11">
        <v>223</v>
      </c>
      <c r="G22" s="12">
        <v>10.07</v>
      </c>
      <c r="H22" s="12">
        <f>TRUNC(TRUNC(G22 * J4, 2) + G22, 2)</f>
        <v>12.23</v>
      </c>
      <c r="I22" s="12">
        <f t="shared" si="0"/>
        <v>2727.29</v>
      </c>
      <c r="J22" s="13">
        <f>I22 / J3</f>
        <v>5.0151514287800087E-3</v>
      </c>
    </row>
    <row r="23" spans="1:10" ht="39" customHeight="1" x14ac:dyDescent="0.25">
      <c r="A23" s="9" t="s">
        <v>69</v>
      </c>
      <c r="B23" s="9" t="s">
        <v>61</v>
      </c>
      <c r="C23" s="9" t="s">
        <v>22</v>
      </c>
      <c r="D23" s="9" t="s">
        <v>62</v>
      </c>
      <c r="E23" s="10" t="s">
        <v>53</v>
      </c>
      <c r="F23" s="11">
        <v>593.5</v>
      </c>
      <c r="G23" s="12">
        <v>8.06</v>
      </c>
      <c r="H23" s="12">
        <f>TRUNC(TRUNC(G23 * J4, 2) + G23, 2)</f>
        <v>9.7899999999999991</v>
      </c>
      <c r="I23" s="12">
        <f t="shared" si="0"/>
        <v>5810.36</v>
      </c>
      <c r="J23" s="13">
        <f>I23 / J3</f>
        <v>1.068453859168853E-2</v>
      </c>
    </row>
    <row r="24" spans="1:10" ht="39" customHeight="1" x14ac:dyDescent="0.25">
      <c r="A24" s="9" t="s">
        <v>70</v>
      </c>
      <c r="B24" s="9" t="s">
        <v>64</v>
      </c>
      <c r="C24" s="9" t="s">
        <v>22</v>
      </c>
      <c r="D24" s="9" t="s">
        <v>65</v>
      </c>
      <c r="E24" s="10" t="s">
        <v>53</v>
      </c>
      <c r="F24" s="11">
        <v>548.70000000000005</v>
      </c>
      <c r="G24" s="12">
        <v>6.78</v>
      </c>
      <c r="H24" s="12">
        <f>TRUNC(TRUNC(G24 * J4, 2) + G24, 2)</f>
        <v>8.23</v>
      </c>
      <c r="I24" s="12">
        <f t="shared" si="0"/>
        <v>4515.8</v>
      </c>
      <c r="J24" s="13">
        <f>I24 / J3</f>
        <v>8.3040017094202535E-3</v>
      </c>
    </row>
    <row r="25" spans="1:10" ht="39" customHeight="1" x14ac:dyDescent="0.25">
      <c r="A25" s="9" t="s">
        <v>71</v>
      </c>
      <c r="B25" s="9" t="s">
        <v>67</v>
      </c>
      <c r="C25" s="9" t="s">
        <v>22</v>
      </c>
      <c r="D25" s="9" t="s">
        <v>68</v>
      </c>
      <c r="E25" s="10" t="s">
        <v>53</v>
      </c>
      <c r="F25" s="11">
        <v>174.2</v>
      </c>
      <c r="G25" s="12">
        <v>10.07</v>
      </c>
      <c r="H25" s="12">
        <f>TRUNC(TRUNC(G25 * J4, 2) + G25, 2)</f>
        <v>12.23</v>
      </c>
      <c r="I25" s="12">
        <f t="shared" si="0"/>
        <v>2130.46</v>
      </c>
      <c r="J25" s="13">
        <f>I25 / J3</f>
        <v>3.9176543429406694E-3</v>
      </c>
    </row>
    <row r="26" spans="1:10" ht="39" customHeight="1" x14ac:dyDescent="0.25">
      <c r="A26" s="9" t="s">
        <v>72</v>
      </c>
      <c r="B26" s="9" t="s">
        <v>73</v>
      </c>
      <c r="C26" s="9" t="s">
        <v>22</v>
      </c>
      <c r="D26" s="9" t="s">
        <v>74</v>
      </c>
      <c r="E26" s="10" t="s">
        <v>24</v>
      </c>
      <c r="F26" s="11">
        <v>359.4</v>
      </c>
      <c r="G26" s="12">
        <v>54.05</v>
      </c>
      <c r="H26" s="12">
        <f>TRUNC(TRUNC(G26 * J4, 2) + G26, 2)</f>
        <v>65.67</v>
      </c>
      <c r="I26" s="12">
        <f t="shared" si="0"/>
        <v>23601.79</v>
      </c>
      <c r="J26" s="13">
        <f>I26 / J3</f>
        <v>4.3400793769736892E-2</v>
      </c>
    </row>
    <row r="27" spans="1:10" ht="39" customHeight="1" x14ac:dyDescent="0.25">
      <c r="A27" s="9" t="s">
        <v>75</v>
      </c>
      <c r="B27" s="9" t="s">
        <v>76</v>
      </c>
      <c r="C27" s="9" t="s">
        <v>22</v>
      </c>
      <c r="D27" s="9" t="s">
        <v>77</v>
      </c>
      <c r="E27" s="10" t="s">
        <v>44</v>
      </c>
      <c r="F27" s="11">
        <v>21.5</v>
      </c>
      <c r="G27" s="12">
        <v>373.44</v>
      </c>
      <c r="H27" s="12">
        <f>TRUNC(TRUNC(G27 * J4, 2) + G27, 2)</f>
        <v>453.76</v>
      </c>
      <c r="I27" s="12">
        <f t="shared" si="0"/>
        <v>9755.84</v>
      </c>
      <c r="J27" s="13">
        <f>I27 / J3</f>
        <v>1.7939791850132975E-2</v>
      </c>
    </row>
    <row r="28" spans="1:10" ht="24" customHeight="1" x14ac:dyDescent="0.25">
      <c r="A28" s="4" t="s">
        <v>78</v>
      </c>
      <c r="B28" s="4" t="s">
        <v>13</v>
      </c>
      <c r="C28" s="4"/>
      <c r="D28" s="4" t="s">
        <v>79</v>
      </c>
      <c r="E28" s="5"/>
      <c r="F28" s="6">
        <v>1</v>
      </c>
      <c r="G28" s="6" t="s">
        <v>15</v>
      </c>
      <c r="H28" s="7">
        <f>I29 + I30 + I31 + I32 + I33</f>
        <v>85984.58</v>
      </c>
      <c r="I28" s="7">
        <f t="shared" si="0"/>
        <v>85984.58</v>
      </c>
      <c r="J28" s="8">
        <f>I28 / J3</f>
        <v>0.15811508465914845</v>
      </c>
    </row>
    <row r="29" spans="1:10" ht="52.05" customHeight="1" x14ac:dyDescent="0.25">
      <c r="A29" s="9" t="s">
        <v>80</v>
      </c>
      <c r="B29" s="9" t="s">
        <v>81</v>
      </c>
      <c r="C29" s="9" t="s">
        <v>22</v>
      </c>
      <c r="D29" s="9" t="s">
        <v>82</v>
      </c>
      <c r="E29" s="10" t="s">
        <v>24</v>
      </c>
      <c r="F29" s="11">
        <v>495.18</v>
      </c>
      <c r="G29" s="12">
        <v>64.819999999999993</v>
      </c>
      <c r="H29" s="12">
        <f>TRUNC(TRUNC(G29 * J4, 2) + G29, 2)</f>
        <v>78.760000000000005</v>
      </c>
      <c r="I29" s="12">
        <f t="shared" si="0"/>
        <v>39000.370000000003</v>
      </c>
      <c r="J29" s="13">
        <f>I29 / J3</f>
        <v>7.1716891613451086E-2</v>
      </c>
    </row>
    <row r="30" spans="1:10" ht="52.05" customHeight="1" x14ac:dyDescent="0.25">
      <c r="A30" s="9" t="s">
        <v>83</v>
      </c>
      <c r="B30" s="9" t="s">
        <v>84</v>
      </c>
      <c r="C30" s="9" t="s">
        <v>22</v>
      </c>
      <c r="D30" s="9" t="s">
        <v>85</v>
      </c>
      <c r="E30" s="10" t="s">
        <v>24</v>
      </c>
      <c r="F30" s="11">
        <v>990.37</v>
      </c>
      <c r="G30" s="12">
        <v>5.91</v>
      </c>
      <c r="H30" s="12">
        <f>TRUNC(TRUNC(G30 * J4, 2) + G30, 2)</f>
        <v>7.18</v>
      </c>
      <c r="I30" s="12">
        <f t="shared" si="0"/>
        <v>7110.85</v>
      </c>
      <c r="J30" s="13">
        <f>I30 / J3</f>
        <v>1.307598001581802E-2</v>
      </c>
    </row>
    <row r="31" spans="1:10" ht="52.05" customHeight="1" x14ac:dyDescent="0.25">
      <c r="A31" s="9" t="s">
        <v>86</v>
      </c>
      <c r="B31" s="9" t="s">
        <v>87</v>
      </c>
      <c r="C31" s="9" t="s">
        <v>22</v>
      </c>
      <c r="D31" s="9" t="s">
        <v>88</v>
      </c>
      <c r="E31" s="10" t="s">
        <v>24</v>
      </c>
      <c r="F31" s="11">
        <v>990.37</v>
      </c>
      <c r="G31" s="12">
        <v>31.2</v>
      </c>
      <c r="H31" s="12">
        <f>TRUNC(TRUNC(G31 * J4, 2) + G31, 2)</f>
        <v>37.909999999999997</v>
      </c>
      <c r="I31" s="12">
        <f t="shared" si="0"/>
        <v>37544.92</v>
      </c>
      <c r="J31" s="13">
        <f>I31 / J3</f>
        <v>6.9040497776705498E-2</v>
      </c>
    </row>
    <row r="32" spans="1:10" ht="25.95" customHeight="1" x14ac:dyDescent="0.25">
      <c r="A32" s="9" t="s">
        <v>89</v>
      </c>
      <c r="B32" s="9" t="s">
        <v>90</v>
      </c>
      <c r="C32" s="9" t="s">
        <v>22</v>
      </c>
      <c r="D32" s="9" t="s">
        <v>91</v>
      </c>
      <c r="E32" s="10" t="s">
        <v>40</v>
      </c>
      <c r="F32" s="11">
        <v>31.9</v>
      </c>
      <c r="G32" s="12">
        <v>41.43</v>
      </c>
      <c r="H32" s="12">
        <f>TRUNC(TRUNC(G32 * J4, 2) + G32, 2)</f>
        <v>50.34</v>
      </c>
      <c r="I32" s="12">
        <f t="shared" si="0"/>
        <v>1605.84</v>
      </c>
      <c r="J32" s="13">
        <f>I32 / J3</f>
        <v>2.952942580507423E-3</v>
      </c>
    </row>
    <row r="33" spans="1:10" ht="25.95" customHeight="1" x14ac:dyDescent="0.25">
      <c r="A33" s="9" t="s">
        <v>92</v>
      </c>
      <c r="B33" s="9" t="s">
        <v>93</v>
      </c>
      <c r="C33" s="9" t="s">
        <v>22</v>
      </c>
      <c r="D33" s="9" t="s">
        <v>94</v>
      </c>
      <c r="E33" s="10" t="s">
        <v>40</v>
      </c>
      <c r="F33" s="11">
        <v>17.75</v>
      </c>
      <c r="G33" s="12">
        <v>33.51</v>
      </c>
      <c r="H33" s="12">
        <f>TRUNC(TRUNC(G33 * J4, 2) + G33, 2)</f>
        <v>40.71</v>
      </c>
      <c r="I33" s="12">
        <f t="shared" si="0"/>
        <v>722.6</v>
      </c>
      <c r="J33" s="13">
        <f>I33 / J3</f>
        <v>1.3287726726664325E-3</v>
      </c>
    </row>
    <row r="34" spans="1:10" ht="24" customHeight="1" x14ac:dyDescent="0.25">
      <c r="A34" s="4" t="s">
        <v>95</v>
      </c>
      <c r="B34" s="4" t="s">
        <v>13</v>
      </c>
      <c r="C34" s="4"/>
      <c r="D34" s="4" t="s">
        <v>96</v>
      </c>
      <c r="E34" s="5"/>
      <c r="F34" s="6">
        <v>1</v>
      </c>
      <c r="G34" s="6" t="s">
        <v>15</v>
      </c>
      <c r="H34" s="7">
        <f>I35 + I36 + I37 + I38 + I39 + I40 + I41 + I42 + I43 + I44 + I45 + I46 + I47 + I48 + I49 + I50 + I51 + I52 + I53 + I54 + I55 + I56 + I57 + I58 + I59 + I60 + I61 + I62</f>
        <v>25201.75</v>
      </c>
      <c r="I34" s="7">
        <f t="shared" si="0"/>
        <v>25201.75</v>
      </c>
      <c r="J34" s="8">
        <f>I34 / J3</f>
        <v>4.634292375224365E-2</v>
      </c>
    </row>
    <row r="35" spans="1:10" ht="39" customHeight="1" x14ac:dyDescent="0.25">
      <c r="A35" s="9" t="s">
        <v>97</v>
      </c>
      <c r="B35" s="9" t="s">
        <v>98</v>
      </c>
      <c r="C35" s="9" t="s">
        <v>22</v>
      </c>
      <c r="D35" s="9" t="s">
        <v>99</v>
      </c>
      <c r="E35" s="10" t="s">
        <v>36</v>
      </c>
      <c r="F35" s="11">
        <v>59</v>
      </c>
      <c r="G35" s="12">
        <v>11.68</v>
      </c>
      <c r="H35" s="12">
        <f>TRUNC(TRUNC(G35 * J4, 2) + G35, 2)</f>
        <v>14.19</v>
      </c>
      <c r="I35" s="12">
        <f t="shared" si="0"/>
        <v>837.21</v>
      </c>
      <c r="J35" s="13">
        <f>I35 / J3</f>
        <v>1.5395263898187986E-3</v>
      </c>
    </row>
    <row r="36" spans="1:10" ht="24" customHeight="1" x14ac:dyDescent="0.25">
      <c r="A36" s="9" t="s">
        <v>100</v>
      </c>
      <c r="B36" s="9" t="s">
        <v>101</v>
      </c>
      <c r="C36" s="9" t="s">
        <v>34</v>
      </c>
      <c r="D36" s="9" t="s">
        <v>102</v>
      </c>
      <c r="E36" s="10" t="s">
        <v>36</v>
      </c>
      <c r="F36" s="11">
        <v>4</v>
      </c>
      <c r="G36" s="12">
        <v>31.07</v>
      </c>
      <c r="H36" s="12">
        <f>TRUNC(TRUNC(G36 * J4, 2) + G36, 2)</f>
        <v>37.75</v>
      </c>
      <c r="I36" s="12">
        <f t="shared" si="0"/>
        <v>151</v>
      </c>
      <c r="J36" s="13">
        <f>I36 / J3</f>
        <v>2.7767045886054704E-4</v>
      </c>
    </row>
    <row r="37" spans="1:10" ht="25.95" customHeight="1" x14ac:dyDescent="0.25">
      <c r="A37" s="9" t="s">
        <v>103</v>
      </c>
      <c r="B37" s="9" t="s">
        <v>104</v>
      </c>
      <c r="C37" s="9" t="s">
        <v>22</v>
      </c>
      <c r="D37" s="9" t="s">
        <v>105</v>
      </c>
      <c r="E37" s="10" t="s">
        <v>36</v>
      </c>
      <c r="F37" s="11">
        <v>53</v>
      </c>
      <c r="G37" s="12">
        <v>10.39</v>
      </c>
      <c r="H37" s="12">
        <f>TRUNC(TRUNC(G37 * J4, 2) + G37, 2)</f>
        <v>12.62</v>
      </c>
      <c r="I37" s="12">
        <f t="shared" si="0"/>
        <v>668.86</v>
      </c>
      <c r="J37" s="13">
        <f>I37 / J3</f>
        <v>1.2299514113474537E-3</v>
      </c>
    </row>
    <row r="38" spans="1:10" ht="25.95" customHeight="1" x14ac:dyDescent="0.25">
      <c r="A38" s="9" t="s">
        <v>106</v>
      </c>
      <c r="B38" s="9" t="s">
        <v>107</v>
      </c>
      <c r="C38" s="9" t="s">
        <v>108</v>
      </c>
      <c r="D38" s="9" t="s">
        <v>109</v>
      </c>
      <c r="E38" s="10" t="s">
        <v>110</v>
      </c>
      <c r="F38" s="11">
        <v>1</v>
      </c>
      <c r="G38" s="12">
        <v>17.52</v>
      </c>
      <c r="H38" s="12">
        <f>TRUNC(TRUNC(G38 * J4, 2) + G38, 2)</f>
        <v>21.28</v>
      </c>
      <c r="I38" s="12">
        <f t="shared" ref="I38:I69" si="1">TRUNC(F38 * H38,2)</f>
        <v>21.28</v>
      </c>
      <c r="J38" s="13">
        <f>I38 / J3</f>
        <v>3.9131307050016166E-5</v>
      </c>
    </row>
    <row r="39" spans="1:10" ht="39" customHeight="1" x14ac:dyDescent="0.25">
      <c r="A39" s="9" t="s">
        <v>111</v>
      </c>
      <c r="B39" s="9" t="s">
        <v>112</v>
      </c>
      <c r="C39" s="9" t="s">
        <v>22</v>
      </c>
      <c r="D39" s="9" t="s">
        <v>113</v>
      </c>
      <c r="E39" s="10" t="s">
        <v>36</v>
      </c>
      <c r="F39" s="11">
        <v>2</v>
      </c>
      <c r="G39" s="12">
        <v>10.32</v>
      </c>
      <c r="H39" s="12">
        <f>TRUNC(TRUNC(G39 * J4, 2) + G39, 2)</f>
        <v>12.53</v>
      </c>
      <c r="I39" s="12">
        <f t="shared" si="1"/>
        <v>25.06</v>
      </c>
      <c r="J39" s="13">
        <f>I39 / J3</f>
        <v>4.6082262907584826E-5</v>
      </c>
    </row>
    <row r="40" spans="1:10" ht="25.95" customHeight="1" x14ac:dyDescent="0.25">
      <c r="A40" s="9" t="s">
        <v>114</v>
      </c>
      <c r="B40" s="9" t="s">
        <v>115</v>
      </c>
      <c r="C40" s="9" t="s">
        <v>22</v>
      </c>
      <c r="D40" s="9" t="s">
        <v>116</v>
      </c>
      <c r="E40" s="10" t="s">
        <v>36</v>
      </c>
      <c r="F40" s="11">
        <v>5</v>
      </c>
      <c r="G40" s="12">
        <v>38.4</v>
      </c>
      <c r="H40" s="12">
        <f>TRUNC(TRUNC(G40 * J4, 2) + G40, 2)</f>
        <v>46.65</v>
      </c>
      <c r="I40" s="12">
        <f t="shared" si="1"/>
        <v>233.25</v>
      </c>
      <c r="J40" s="13">
        <f>I40 / J3</f>
        <v>4.2891810946505033E-4</v>
      </c>
    </row>
    <row r="41" spans="1:10" ht="25.95" customHeight="1" x14ac:dyDescent="0.25">
      <c r="A41" s="9" t="s">
        <v>117</v>
      </c>
      <c r="B41" s="9" t="s">
        <v>118</v>
      </c>
      <c r="C41" s="9" t="s">
        <v>22</v>
      </c>
      <c r="D41" s="9" t="s">
        <v>119</v>
      </c>
      <c r="E41" s="10" t="s">
        <v>36</v>
      </c>
      <c r="F41" s="11">
        <v>6</v>
      </c>
      <c r="G41" s="12">
        <v>39.28</v>
      </c>
      <c r="H41" s="12">
        <f>TRUNC(TRUNC(G41 * J4, 2) + G41, 2)</f>
        <v>47.72</v>
      </c>
      <c r="I41" s="12">
        <f t="shared" si="1"/>
        <v>286.32</v>
      </c>
      <c r="J41" s="13">
        <f>I41 / J3</f>
        <v>5.2650732305266107E-4</v>
      </c>
    </row>
    <row r="42" spans="1:10" ht="25.95" customHeight="1" x14ac:dyDescent="0.25">
      <c r="A42" s="9" t="s">
        <v>120</v>
      </c>
      <c r="B42" s="9" t="s">
        <v>121</v>
      </c>
      <c r="C42" s="9" t="s">
        <v>22</v>
      </c>
      <c r="D42" s="9" t="s">
        <v>122</v>
      </c>
      <c r="E42" s="10" t="s">
        <v>36</v>
      </c>
      <c r="F42" s="11">
        <v>6</v>
      </c>
      <c r="G42" s="12">
        <v>41.03</v>
      </c>
      <c r="H42" s="12">
        <f>TRUNC(TRUNC(G42 * J4, 2) + G42, 2)</f>
        <v>49.85</v>
      </c>
      <c r="I42" s="12">
        <f t="shared" si="1"/>
        <v>299.10000000000002</v>
      </c>
      <c r="J42" s="13">
        <f>I42 / J3</f>
        <v>5.5000817380920287E-4</v>
      </c>
    </row>
    <row r="43" spans="1:10" ht="25.95" customHeight="1" x14ac:dyDescent="0.25">
      <c r="A43" s="9" t="s">
        <v>123</v>
      </c>
      <c r="B43" s="9" t="s">
        <v>124</v>
      </c>
      <c r="C43" s="9" t="s">
        <v>22</v>
      </c>
      <c r="D43" s="9" t="s">
        <v>125</v>
      </c>
      <c r="E43" s="10" t="s">
        <v>36</v>
      </c>
      <c r="F43" s="11">
        <v>1</v>
      </c>
      <c r="G43" s="12">
        <v>66.489999999999995</v>
      </c>
      <c r="H43" s="12">
        <f>TRUNC(TRUNC(G43 * J4, 2) + G43, 2)</f>
        <v>80.790000000000006</v>
      </c>
      <c r="I43" s="12">
        <f t="shared" si="1"/>
        <v>80.790000000000006</v>
      </c>
      <c r="J43" s="13">
        <f>I43 / J3</f>
        <v>1.4856288987644765E-4</v>
      </c>
    </row>
    <row r="44" spans="1:10" ht="39" customHeight="1" x14ac:dyDescent="0.25">
      <c r="A44" s="9" t="s">
        <v>126</v>
      </c>
      <c r="B44" s="9" t="s">
        <v>127</v>
      </c>
      <c r="C44" s="9" t="s">
        <v>22</v>
      </c>
      <c r="D44" s="9" t="s">
        <v>128</v>
      </c>
      <c r="E44" s="10" t="s">
        <v>36</v>
      </c>
      <c r="F44" s="11">
        <v>5</v>
      </c>
      <c r="G44" s="12">
        <v>20.18</v>
      </c>
      <c r="H44" s="12">
        <f>TRUNC(TRUNC(G44 * J4, 2) + G44, 2)</f>
        <v>24.52</v>
      </c>
      <c r="I44" s="12">
        <f t="shared" si="1"/>
        <v>122.6</v>
      </c>
      <c r="J44" s="13">
        <f>I44 / J3</f>
        <v>2.2544634606823223E-4</v>
      </c>
    </row>
    <row r="45" spans="1:10" ht="25.95" customHeight="1" x14ac:dyDescent="0.25">
      <c r="A45" s="9" t="s">
        <v>129</v>
      </c>
      <c r="B45" s="9" t="s">
        <v>130</v>
      </c>
      <c r="C45" s="9" t="s">
        <v>108</v>
      </c>
      <c r="D45" s="9" t="s">
        <v>131</v>
      </c>
      <c r="E45" s="10" t="s">
        <v>110</v>
      </c>
      <c r="F45" s="11">
        <v>7</v>
      </c>
      <c r="G45" s="12">
        <v>9</v>
      </c>
      <c r="H45" s="12">
        <f>TRUNC(TRUNC(G45 * J4, 2) + G45, 2)</f>
        <v>10.93</v>
      </c>
      <c r="I45" s="12">
        <f t="shared" si="1"/>
        <v>76.510000000000005</v>
      </c>
      <c r="J45" s="13">
        <f>I45 / J3</f>
        <v>1.406924954133805E-4</v>
      </c>
    </row>
    <row r="46" spans="1:10" ht="39" customHeight="1" x14ac:dyDescent="0.25">
      <c r="A46" s="9" t="s">
        <v>132</v>
      </c>
      <c r="B46" s="9" t="s">
        <v>133</v>
      </c>
      <c r="C46" s="9" t="s">
        <v>22</v>
      </c>
      <c r="D46" s="9" t="s">
        <v>134</v>
      </c>
      <c r="E46" s="10" t="s">
        <v>36</v>
      </c>
      <c r="F46" s="11">
        <v>28</v>
      </c>
      <c r="G46" s="12">
        <v>23.81</v>
      </c>
      <c r="H46" s="12">
        <f>TRUNC(TRUNC(G46 * J4, 2) + G46, 2)</f>
        <v>28.93</v>
      </c>
      <c r="I46" s="12">
        <f t="shared" si="1"/>
        <v>810.04</v>
      </c>
      <c r="J46" s="13">
        <f>I46 / J3</f>
        <v>1.48956409599601E-3</v>
      </c>
    </row>
    <row r="47" spans="1:10" ht="39" customHeight="1" x14ac:dyDescent="0.25">
      <c r="A47" s="9" t="s">
        <v>135</v>
      </c>
      <c r="B47" s="9" t="s">
        <v>136</v>
      </c>
      <c r="C47" s="9" t="s">
        <v>22</v>
      </c>
      <c r="D47" s="9" t="s">
        <v>137</v>
      </c>
      <c r="E47" s="10" t="s">
        <v>36</v>
      </c>
      <c r="F47" s="11">
        <v>8</v>
      </c>
      <c r="G47" s="12">
        <v>38.01</v>
      </c>
      <c r="H47" s="12">
        <f>TRUNC(TRUNC(G47 * J4, 2) + G47, 2)</f>
        <v>46.18</v>
      </c>
      <c r="I47" s="12">
        <f t="shared" si="1"/>
        <v>369.44</v>
      </c>
      <c r="J47" s="13">
        <f>I47 / J3</f>
        <v>6.7935479683073178E-4</v>
      </c>
    </row>
    <row r="48" spans="1:10" ht="39" customHeight="1" x14ac:dyDescent="0.25">
      <c r="A48" s="9" t="s">
        <v>138</v>
      </c>
      <c r="B48" s="9" t="s">
        <v>139</v>
      </c>
      <c r="C48" s="9" t="s">
        <v>22</v>
      </c>
      <c r="D48" s="9" t="s">
        <v>140</v>
      </c>
      <c r="E48" s="10" t="s">
        <v>36</v>
      </c>
      <c r="F48" s="11">
        <v>1</v>
      </c>
      <c r="G48" s="12">
        <v>30.74</v>
      </c>
      <c r="H48" s="12">
        <f>TRUNC(TRUNC(G48 * J4, 2) + G48, 2)</f>
        <v>37.35</v>
      </c>
      <c r="I48" s="12">
        <f t="shared" si="1"/>
        <v>37.35</v>
      </c>
      <c r="J48" s="13">
        <f>I48 / J3</f>
        <v>6.8682063830737968E-5</v>
      </c>
    </row>
    <row r="49" spans="1:10" ht="39" customHeight="1" x14ac:dyDescent="0.25">
      <c r="A49" s="9" t="s">
        <v>141</v>
      </c>
      <c r="B49" s="9" t="s">
        <v>142</v>
      </c>
      <c r="C49" s="9" t="s">
        <v>22</v>
      </c>
      <c r="D49" s="9" t="s">
        <v>143</v>
      </c>
      <c r="E49" s="10" t="s">
        <v>36</v>
      </c>
      <c r="F49" s="11">
        <v>3</v>
      </c>
      <c r="G49" s="12">
        <v>41.31</v>
      </c>
      <c r="H49" s="12">
        <f>TRUNC(TRUNC(G49 * J4, 2) + G49, 2)</f>
        <v>50.19</v>
      </c>
      <c r="I49" s="12">
        <f t="shared" si="1"/>
        <v>150.57</v>
      </c>
      <c r="J49" s="13">
        <f>I49 / J3</f>
        <v>2.7687974165981831E-4</v>
      </c>
    </row>
    <row r="50" spans="1:10" ht="24" customHeight="1" x14ac:dyDescent="0.25">
      <c r="A50" s="9" t="s">
        <v>144</v>
      </c>
      <c r="B50" s="9" t="s">
        <v>145</v>
      </c>
      <c r="C50" s="9" t="s">
        <v>34</v>
      </c>
      <c r="D50" s="9" t="s">
        <v>146</v>
      </c>
      <c r="E50" s="10" t="s">
        <v>36</v>
      </c>
      <c r="F50" s="11">
        <v>4</v>
      </c>
      <c r="G50" s="12">
        <v>44.49</v>
      </c>
      <c r="H50" s="12">
        <f>TRUNC(TRUNC(G50 * J4, 2) + G50, 2)</f>
        <v>54.05</v>
      </c>
      <c r="I50" s="12">
        <f t="shared" si="1"/>
        <v>216.2</v>
      </c>
      <c r="J50" s="13">
        <f>I50 / J3</f>
        <v>3.9756525301755147E-4</v>
      </c>
    </row>
    <row r="51" spans="1:10" ht="25.95" customHeight="1" x14ac:dyDescent="0.25">
      <c r="A51" s="9" t="s">
        <v>147</v>
      </c>
      <c r="B51" s="9" t="s">
        <v>148</v>
      </c>
      <c r="C51" s="9" t="s">
        <v>22</v>
      </c>
      <c r="D51" s="9" t="s">
        <v>149</v>
      </c>
      <c r="E51" s="10" t="s">
        <v>36</v>
      </c>
      <c r="F51" s="11">
        <v>1</v>
      </c>
      <c r="G51" s="12">
        <v>36.18</v>
      </c>
      <c r="H51" s="12">
        <f>TRUNC(TRUNC(G51 * J4, 2) + G51, 2)</f>
        <v>43.96</v>
      </c>
      <c r="I51" s="12">
        <f t="shared" si="1"/>
        <v>43.96</v>
      </c>
      <c r="J51" s="13">
        <f>I51 / J3</f>
        <v>8.083704219542814E-5</v>
      </c>
    </row>
    <row r="52" spans="1:10" ht="52.05" customHeight="1" x14ac:dyDescent="0.25">
      <c r="A52" s="9" t="s">
        <v>150</v>
      </c>
      <c r="B52" s="9" t="s">
        <v>151</v>
      </c>
      <c r="C52" s="9" t="s">
        <v>22</v>
      </c>
      <c r="D52" s="9" t="s">
        <v>152</v>
      </c>
      <c r="E52" s="10" t="s">
        <v>36</v>
      </c>
      <c r="F52" s="11">
        <v>3</v>
      </c>
      <c r="G52" s="12">
        <v>99.07</v>
      </c>
      <c r="H52" s="12">
        <f>TRUNC(TRUNC(G52 * J4, 2) + G52, 2)</f>
        <v>120.37</v>
      </c>
      <c r="I52" s="12">
        <f t="shared" si="1"/>
        <v>361.11</v>
      </c>
      <c r="J52" s="13">
        <f>I52 / J3</f>
        <v>6.6403694966312679E-4</v>
      </c>
    </row>
    <row r="53" spans="1:10" ht="39" customHeight="1" x14ac:dyDescent="0.25">
      <c r="A53" s="9" t="s">
        <v>153</v>
      </c>
      <c r="B53" s="9" t="s">
        <v>154</v>
      </c>
      <c r="C53" s="9" t="s">
        <v>22</v>
      </c>
      <c r="D53" s="9" t="s">
        <v>155</v>
      </c>
      <c r="E53" s="10" t="s">
        <v>40</v>
      </c>
      <c r="F53" s="11">
        <v>30</v>
      </c>
      <c r="G53" s="12">
        <v>97.01</v>
      </c>
      <c r="H53" s="12">
        <f>TRUNC(TRUNC(G53 * J4, 2) + G53, 2)</f>
        <v>117.87</v>
      </c>
      <c r="I53" s="12">
        <f t="shared" si="1"/>
        <v>3536.1</v>
      </c>
      <c r="J53" s="13">
        <f>I53 / J3</f>
        <v>6.5024537058064923E-3</v>
      </c>
    </row>
    <row r="54" spans="1:10" ht="25.95" customHeight="1" x14ac:dyDescent="0.25">
      <c r="A54" s="9" t="s">
        <v>156</v>
      </c>
      <c r="B54" s="9" t="s">
        <v>157</v>
      </c>
      <c r="C54" s="9" t="s">
        <v>22</v>
      </c>
      <c r="D54" s="9" t="s">
        <v>158</v>
      </c>
      <c r="E54" s="10" t="s">
        <v>40</v>
      </c>
      <c r="F54" s="11">
        <v>12.99</v>
      </c>
      <c r="G54" s="12">
        <v>25.51</v>
      </c>
      <c r="H54" s="12">
        <f>TRUNC(TRUNC(G54 * J4, 2) + G54, 2)</f>
        <v>30.99</v>
      </c>
      <c r="I54" s="12">
        <f t="shared" si="1"/>
        <v>402.56</v>
      </c>
      <c r="J54" s="13">
        <f>I54 / J3</f>
        <v>7.4025841005895244E-4</v>
      </c>
    </row>
    <row r="55" spans="1:10" ht="52.05" customHeight="1" x14ac:dyDescent="0.25">
      <c r="A55" s="9" t="s">
        <v>159</v>
      </c>
      <c r="B55" s="9" t="s">
        <v>160</v>
      </c>
      <c r="C55" s="9" t="s">
        <v>22</v>
      </c>
      <c r="D55" s="9" t="s">
        <v>161</v>
      </c>
      <c r="E55" s="10" t="s">
        <v>40</v>
      </c>
      <c r="F55" s="11">
        <v>187</v>
      </c>
      <c r="G55" s="12">
        <v>12.64</v>
      </c>
      <c r="H55" s="12">
        <f>TRUNC(TRUNC(G55 * J4, 2) + G55, 2)</f>
        <v>15.35</v>
      </c>
      <c r="I55" s="12">
        <f t="shared" si="1"/>
        <v>2870.45</v>
      </c>
      <c r="J55" s="13">
        <f>I55 / J3</f>
        <v>5.2784050903063396E-3</v>
      </c>
    </row>
    <row r="56" spans="1:10" ht="52.05" customHeight="1" x14ac:dyDescent="0.25">
      <c r="A56" s="9" t="s">
        <v>162</v>
      </c>
      <c r="B56" s="9" t="s">
        <v>163</v>
      </c>
      <c r="C56" s="9" t="s">
        <v>22</v>
      </c>
      <c r="D56" s="9" t="s">
        <v>164</v>
      </c>
      <c r="E56" s="10" t="s">
        <v>40</v>
      </c>
      <c r="F56" s="11">
        <v>108.54</v>
      </c>
      <c r="G56" s="12">
        <v>13.91</v>
      </c>
      <c r="H56" s="12">
        <f>TRUNC(TRUNC(G56 * J4, 2) + G56, 2)</f>
        <v>16.899999999999999</v>
      </c>
      <c r="I56" s="12">
        <f t="shared" si="1"/>
        <v>1834.32</v>
      </c>
      <c r="J56" s="13">
        <f>I56 / J3</f>
        <v>3.3730892456760174E-3</v>
      </c>
    </row>
    <row r="57" spans="1:10" ht="39" customHeight="1" x14ac:dyDescent="0.25">
      <c r="A57" s="9" t="s">
        <v>165</v>
      </c>
      <c r="B57" s="9" t="s">
        <v>166</v>
      </c>
      <c r="C57" s="9" t="s">
        <v>22</v>
      </c>
      <c r="D57" s="9" t="s">
        <v>167</v>
      </c>
      <c r="E57" s="10" t="s">
        <v>40</v>
      </c>
      <c r="F57" s="11">
        <v>610</v>
      </c>
      <c r="G57" s="12">
        <v>2.37</v>
      </c>
      <c r="H57" s="12">
        <f>TRUNC(TRUNC(G57 * J4, 2) + G57, 2)</f>
        <v>2.87</v>
      </c>
      <c r="I57" s="12">
        <f t="shared" si="1"/>
        <v>1750.7</v>
      </c>
      <c r="J57" s="13">
        <f>I57 / J3</f>
        <v>3.2193223332924485E-3</v>
      </c>
    </row>
    <row r="58" spans="1:10" ht="39" customHeight="1" x14ac:dyDescent="0.25">
      <c r="A58" s="9" t="s">
        <v>168</v>
      </c>
      <c r="B58" s="9" t="s">
        <v>169</v>
      </c>
      <c r="C58" s="9" t="s">
        <v>22</v>
      </c>
      <c r="D58" s="9" t="s">
        <v>170</v>
      </c>
      <c r="E58" s="10" t="s">
        <v>40</v>
      </c>
      <c r="F58" s="11">
        <v>610</v>
      </c>
      <c r="G58" s="12">
        <v>3.47</v>
      </c>
      <c r="H58" s="12">
        <f>TRUNC(TRUNC(G58 * J4, 2) + G58, 2)</f>
        <v>4.21</v>
      </c>
      <c r="I58" s="12">
        <f t="shared" si="1"/>
        <v>2568.1</v>
      </c>
      <c r="J58" s="13">
        <f>I58 / J3</f>
        <v>4.7224205655613961E-3</v>
      </c>
    </row>
    <row r="59" spans="1:10" ht="39" customHeight="1" x14ac:dyDescent="0.25">
      <c r="A59" s="9" t="s">
        <v>171</v>
      </c>
      <c r="B59" s="9" t="s">
        <v>172</v>
      </c>
      <c r="C59" s="9" t="s">
        <v>22</v>
      </c>
      <c r="D59" s="9" t="s">
        <v>173</v>
      </c>
      <c r="E59" s="10" t="s">
        <v>40</v>
      </c>
      <c r="F59" s="11">
        <v>395</v>
      </c>
      <c r="G59" s="12">
        <v>5.44</v>
      </c>
      <c r="H59" s="12">
        <f>TRUNC(TRUNC(G59 * J4, 2) + G59, 2)</f>
        <v>6.61</v>
      </c>
      <c r="I59" s="12">
        <f t="shared" si="1"/>
        <v>2610.9499999999998</v>
      </c>
      <c r="J59" s="13">
        <f>I59 / J3</f>
        <v>4.8012164540526172E-3</v>
      </c>
    </row>
    <row r="60" spans="1:10" ht="39" customHeight="1" x14ac:dyDescent="0.25">
      <c r="A60" s="9" t="s">
        <v>174</v>
      </c>
      <c r="B60" s="9" t="s">
        <v>175</v>
      </c>
      <c r="C60" s="9" t="s">
        <v>22</v>
      </c>
      <c r="D60" s="9" t="s">
        <v>176</v>
      </c>
      <c r="E60" s="10" t="s">
        <v>40</v>
      </c>
      <c r="F60" s="11">
        <v>200</v>
      </c>
      <c r="G60" s="12">
        <v>7.65</v>
      </c>
      <c r="H60" s="12">
        <f>TRUNC(TRUNC(G60 * J4, 2) + G60, 2)</f>
        <v>9.2899999999999991</v>
      </c>
      <c r="I60" s="12">
        <f t="shared" si="1"/>
        <v>1858</v>
      </c>
      <c r="J60" s="13">
        <f>I60 / J3</f>
        <v>3.4166338580324264E-3</v>
      </c>
    </row>
    <row r="61" spans="1:10" ht="39" customHeight="1" x14ac:dyDescent="0.25">
      <c r="A61" s="9" t="s">
        <v>177</v>
      </c>
      <c r="B61" s="9" t="s">
        <v>178</v>
      </c>
      <c r="C61" s="9" t="s">
        <v>22</v>
      </c>
      <c r="D61" s="9" t="s">
        <v>179</v>
      </c>
      <c r="E61" s="10" t="s">
        <v>36</v>
      </c>
      <c r="F61" s="11">
        <v>53</v>
      </c>
      <c r="G61" s="12">
        <v>34.61</v>
      </c>
      <c r="H61" s="12">
        <f>TRUNC(TRUNC(G61 * J4, 2) + G61, 2)</f>
        <v>42.05</v>
      </c>
      <c r="I61" s="12">
        <f t="shared" si="1"/>
        <v>2228.65</v>
      </c>
      <c r="J61" s="13">
        <f>I61 / J3</f>
        <v>4.0982136962884651E-3</v>
      </c>
    </row>
    <row r="62" spans="1:10" ht="39" customHeight="1" x14ac:dyDescent="0.25">
      <c r="A62" s="9" t="s">
        <v>180</v>
      </c>
      <c r="B62" s="9" t="s">
        <v>181</v>
      </c>
      <c r="C62" s="9" t="s">
        <v>108</v>
      </c>
      <c r="D62" s="9" t="s">
        <v>182</v>
      </c>
      <c r="E62" s="10" t="s">
        <v>110</v>
      </c>
      <c r="F62" s="11">
        <v>1</v>
      </c>
      <c r="G62" s="12">
        <v>618.28</v>
      </c>
      <c r="H62" s="12">
        <f>TRUNC(TRUNC(G62 * J4, 2) + G62, 2)</f>
        <v>751.27</v>
      </c>
      <c r="I62" s="12">
        <f t="shared" si="1"/>
        <v>751.27</v>
      </c>
      <c r="J62" s="13">
        <f>I62 / J3</f>
        <v>1.3814932823057165E-3</v>
      </c>
    </row>
    <row r="63" spans="1:10" ht="24" customHeight="1" x14ac:dyDescent="0.25">
      <c r="A63" s="4" t="s">
        <v>183</v>
      </c>
      <c r="B63" s="4" t="s">
        <v>13</v>
      </c>
      <c r="C63" s="4"/>
      <c r="D63" s="4" t="s">
        <v>184</v>
      </c>
      <c r="E63" s="5"/>
      <c r="F63" s="6">
        <v>1</v>
      </c>
      <c r="G63" s="6" t="s">
        <v>15</v>
      </c>
      <c r="H63" s="7">
        <f>I64 + I65 + I66 + I67 + I68 + I69 + I70 + I71 + I72 + I73 + I74 + I75</f>
        <v>27378.93</v>
      </c>
      <c r="I63" s="7">
        <f t="shared" si="1"/>
        <v>27378.93</v>
      </c>
      <c r="J63" s="8">
        <f>I63 / J3</f>
        <v>5.0346490438482099E-2</v>
      </c>
    </row>
    <row r="64" spans="1:10" ht="52.05" customHeight="1" x14ac:dyDescent="0.25">
      <c r="A64" s="9" t="s">
        <v>185</v>
      </c>
      <c r="B64" s="9" t="s">
        <v>186</v>
      </c>
      <c r="C64" s="9" t="s">
        <v>22</v>
      </c>
      <c r="D64" s="9" t="s">
        <v>187</v>
      </c>
      <c r="E64" s="10" t="s">
        <v>36</v>
      </c>
      <c r="F64" s="11">
        <v>4</v>
      </c>
      <c r="G64" s="12">
        <v>388.4</v>
      </c>
      <c r="H64" s="12">
        <f>TRUNC(TRUNC(G64 * J4, 2) + G64, 2)</f>
        <v>471.94</v>
      </c>
      <c r="I64" s="12">
        <f t="shared" si="1"/>
        <v>1887.76</v>
      </c>
      <c r="J64" s="13">
        <f>I64 / J3</f>
        <v>3.4713588438316971E-3</v>
      </c>
    </row>
    <row r="65" spans="1:10" ht="52.05" customHeight="1" x14ac:dyDescent="0.25">
      <c r="A65" s="9" t="s">
        <v>188</v>
      </c>
      <c r="B65" s="9" t="s">
        <v>189</v>
      </c>
      <c r="C65" s="9" t="s">
        <v>22</v>
      </c>
      <c r="D65" s="9" t="s">
        <v>190</v>
      </c>
      <c r="E65" s="10" t="s">
        <v>36</v>
      </c>
      <c r="F65" s="11">
        <v>1</v>
      </c>
      <c r="G65" s="12">
        <v>606.33000000000004</v>
      </c>
      <c r="H65" s="12">
        <f>TRUNC(TRUNC(G65 * J4, 2) + G65, 2)</f>
        <v>736.75</v>
      </c>
      <c r="I65" s="12">
        <f t="shared" si="1"/>
        <v>736.75</v>
      </c>
      <c r="J65" s="13">
        <f>I65 / J3</f>
        <v>1.35479278520204E-3</v>
      </c>
    </row>
    <row r="66" spans="1:10" ht="24" customHeight="1" x14ac:dyDescent="0.25">
      <c r="A66" s="9" t="s">
        <v>191</v>
      </c>
      <c r="B66" s="9" t="s">
        <v>192</v>
      </c>
      <c r="C66" s="9" t="s">
        <v>34</v>
      </c>
      <c r="D66" s="9" t="s">
        <v>193</v>
      </c>
      <c r="E66" s="10" t="s">
        <v>24</v>
      </c>
      <c r="F66" s="11">
        <v>1.2150000000000001</v>
      </c>
      <c r="G66" s="12">
        <v>396.45</v>
      </c>
      <c r="H66" s="12">
        <f>TRUNC(TRUNC(G66 * J4, 2) + G66, 2)</f>
        <v>481.72</v>
      </c>
      <c r="I66" s="12">
        <f t="shared" si="1"/>
        <v>585.28</v>
      </c>
      <c r="J66" s="13">
        <f>I66 / J3</f>
        <v>1.0762580540523243E-3</v>
      </c>
    </row>
    <row r="67" spans="1:10" ht="25.95" customHeight="1" x14ac:dyDescent="0.25">
      <c r="A67" s="9" t="s">
        <v>194</v>
      </c>
      <c r="B67" s="9" t="s">
        <v>195</v>
      </c>
      <c r="C67" s="9" t="s">
        <v>34</v>
      </c>
      <c r="D67" s="9" t="s">
        <v>196</v>
      </c>
      <c r="E67" s="10" t="s">
        <v>36</v>
      </c>
      <c r="F67" s="11">
        <v>4</v>
      </c>
      <c r="G67" s="12">
        <v>328.04</v>
      </c>
      <c r="H67" s="12">
        <f>TRUNC(TRUNC(G67 * J4, 2) + G67, 2)</f>
        <v>398.6</v>
      </c>
      <c r="I67" s="12">
        <f t="shared" si="1"/>
        <v>1594.4</v>
      </c>
      <c r="J67" s="13">
        <f>I67 / J3</f>
        <v>2.9319058252136173E-3</v>
      </c>
    </row>
    <row r="68" spans="1:10" ht="64.95" customHeight="1" x14ac:dyDescent="0.25">
      <c r="A68" s="9" t="s">
        <v>197</v>
      </c>
      <c r="B68" s="9" t="s">
        <v>198</v>
      </c>
      <c r="C68" s="9" t="s">
        <v>22</v>
      </c>
      <c r="D68" s="9" t="s">
        <v>199</v>
      </c>
      <c r="E68" s="10" t="s">
        <v>36</v>
      </c>
      <c r="F68" s="11">
        <v>1</v>
      </c>
      <c r="G68" s="12">
        <v>613.44000000000005</v>
      </c>
      <c r="H68" s="12">
        <f>TRUNC(TRUNC(G68 * J4, 2) + G68, 2)</f>
        <v>745.39</v>
      </c>
      <c r="I68" s="12">
        <f t="shared" si="1"/>
        <v>745.39</v>
      </c>
      <c r="J68" s="13">
        <f>I68 / J3</f>
        <v>1.370680684305054E-3</v>
      </c>
    </row>
    <row r="69" spans="1:10" ht="24" customHeight="1" x14ac:dyDescent="0.25">
      <c r="A69" s="9" t="s">
        <v>200</v>
      </c>
      <c r="B69" s="9" t="s">
        <v>201</v>
      </c>
      <c r="C69" s="9" t="s">
        <v>34</v>
      </c>
      <c r="D69" s="9" t="s">
        <v>202</v>
      </c>
      <c r="E69" s="10" t="s">
        <v>24</v>
      </c>
      <c r="F69" s="11">
        <v>2.5299999999999998</v>
      </c>
      <c r="G69" s="12">
        <v>365.37</v>
      </c>
      <c r="H69" s="12">
        <f>TRUNC(TRUNC(G69 * J4, 2) + G69, 2)</f>
        <v>443.96</v>
      </c>
      <c r="I69" s="12">
        <f t="shared" si="1"/>
        <v>1123.21</v>
      </c>
      <c r="J69" s="13">
        <f>I69 / J3</f>
        <v>2.0654452721639406E-3</v>
      </c>
    </row>
    <row r="70" spans="1:10" ht="39" customHeight="1" x14ac:dyDescent="0.25">
      <c r="A70" s="9" t="s">
        <v>203</v>
      </c>
      <c r="B70" s="9" t="s">
        <v>204</v>
      </c>
      <c r="C70" s="9" t="s">
        <v>22</v>
      </c>
      <c r="D70" s="9" t="s">
        <v>205</v>
      </c>
      <c r="E70" s="10" t="s">
        <v>36</v>
      </c>
      <c r="F70" s="11">
        <v>1</v>
      </c>
      <c r="G70" s="12">
        <v>361.59</v>
      </c>
      <c r="H70" s="12">
        <f>TRUNC(TRUNC(G70 * J4, 2) + G70, 2)</f>
        <v>439.36</v>
      </c>
      <c r="I70" s="12">
        <f t="shared" ref="I70:I101" si="2">TRUNC(F70 * H70,2)</f>
        <v>439.36</v>
      </c>
      <c r="J70" s="13">
        <f>I70 / J3</f>
        <v>8.0792909142364208E-4</v>
      </c>
    </row>
    <row r="71" spans="1:10" ht="39" customHeight="1" x14ac:dyDescent="0.25">
      <c r="A71" s="9" t="s">
        <v>206</v>
      </c>
      <c r="B71" s="9" t="s">
        <v>207</v>
      </c>
      <c r="C71" s="9" t="s">
        <v>22</v>
      </c>
      <c r="D71" s="9" t="s">
        <v>208</v>
      </c>
      <c r="E71" s="10" t="s">
        <v>36</v>
      </c>
      <c r="F71" s="11">
        <v>4</v>
      </c>
      <c r="G71" s="12">
        <v>118.48</v>
      </c>
      <c r="H71" s="12">
        <f>TRUNC(TRUNC(G71 * J4, 2) + G71, 2)</f>
        <v>143.96</v>
      </c>
      <c r="I71" s="12">
        <f t="shared" si="2"/>
        <v>575.84</v>
      </c>
      <c r="J71" s="13">
        <f>I71 / J3</f>
        <v>1.0588990531805128E-3</v>
      </c>
    </row>
    <row r="72" spans="1:10" ht="39" customHeight="1" x14ac:dyDescent="0.25">
      <c r="A72" s="9" t="s">
        <v>209</v>
      </c>
      <c r="B72" s="9" t="s">
        <v>210</v>
      </c>
      <c r="C72" s="9" t="s">
        <v>22</v>
      </c>
      <c r="D72" s="9" t="s">
        <v>211</v>
      </c>
      <c r="E72" s="10" t="s">
        <v>36</v>
      </c>
      <c r="F72" s="11">
        <v>1</v>
      </c>
      <c r="G72" s="12">
        <v>105.7</v>
      </c>
      <c r="H72" s="12">
        <f>TRUNC(TRUNC(G72 * J4, 2) + G72, 2)</f>
        <v>128.43</v>
      </c>
      <c r="I72" s="12">
        <f t="shared" si="2"/>
        <v>128.43</v>
      </c>
      <c r="J72" s="13">
        <f>I72 / J3</f>
        <v>2.3616700020834475E-4</v>
      </c>
    </row>
    <row r="73" spans="1:10" ht="39" customHeight="1" x14ac:dyDescent="0.25">
      <c r="A73" s="9" t="s">
        <v>212</v>
      </c>
      <c r="B73" s="9" t="s">
        <v>213</v>
      </c>
      <c r="C73" s="9" t="s">
        <v>22</v>
      </c>
      <c r="D73" s="9" t="s">
        <v>214</v>
      </c>
      <c r="E73" s="10" t="s">
        <v>36</v>
      </c>
      <c r="F73" s="11">
        <v>2</v>
      </c>
      <c r="G73" s="12">
        <v>261.47000000000003</v>
      </c>
      <c r="H73" s="12">
        <f>TRUNC(TRUNC(G73 * J4, 2) + G73, 2)</f>
        <v>317.70999999999998</v>
      </c>
      <c r="I73" s="12">
        <f t="shared" si="2"/>
        <v>635.41999999999996</v>
      </c>
      <c r="J73" s="13">
        <f>I73 / J3</f>
        <v>1.1684593574117139E-3</v>
      </c>
    </row>
    <row r="74" spans="1:10" ht="39" customHeight="1" x14ac:dyDescent="0.25">
      <c r="A74" s="9" t="s">
        <v>215</v>
      </c>
      <c r="B74" s="9" t="s">
        <v>216</v>
      </c>
      <c r="C74" s="9" t="s">
        <v>22</v>
      </c>
      <c r="D74" s="9" t="s">
        <v>217</v>
      </c>
      <c r="E74" s="10" t="s">
        <v>40</v>
      </c>
      <c r="F74" s="11">
        <v>13.88</v>
      </c>
      <c r="G74" s="12">
        <v>929.69</v>
      </c>
      <c r="H74" s="12">
        <f>TRUNC(TRUNC(G74 * J4, 2) + G74, 2)</f>
        <v>1129.6600000000001</v>
      </c>
      <c r="I74" s="12">
        <f t="shared" si="2"/>
        <v>15679.68</v>
      </c>
      <c r="J74" s="13">
        <f>I74 / J3</f>
        <v>2.8833006227725447E-2</v>
      </c>
    </row>
    <row r="75" spans="1:10" ht="25.95" customHeight="1" x14ac:dyDescent="0.25">
      <c r="A75" s="9" t="s">
        <v>218</v>
      </c>
      <c r="B75" s="9" t="s">
        <v>219</v>
      </c>
      <c r="C75" s="9" t="s">
        <v>34</v>
      </c>
      <c r="D75" s="9" t="s">
        <v>220</v>
      </c>
      <c r="E75" s="10" t="s">
        <v>24</v>
      </c>
      <c r="F75" s="11">
        <v>7.95</v>
      </c>
      <c r="G75" s="12">
        <v>336.17</v>
      </c>
      <c r="H75" s="12">
        <f>TRUNC(TRUNC(G75 * J4, 2) + G75, 2)</f>
        <v>408.48</v>
      </c>
      <c r="I75" s="12">
        <f t="shared" si="2"/>
        <v>3247.41</v>
      </c>
      <c r="J75" s="13">
        <f>I75 / J3</f>
        <v>5.9715882437637686E-3</v>
      </c>
    </row>
    <row r="76" spans="1:10" ht="24" customHeight="1" x14ac:dyDescent="0.25">
      <c r="A76" s="4" t="s">
        <v>221</v>
      </c>
      <c r="B76" s="4" t="s">
        <v>13</v>
      </c>
      <c r="C76" s="4"/>
      <c r="D76" s="4" t="s">
        <v>222</v>
      </c>
      <c r="E76" s="5"/>
      <c r="F76" s="6">
        <v>1</v>
      </c>
      <c r="G76" s="6" t="s">
        <v>15</v>
      </c>
      <c r="H76" s="7">
        <f>I77 + I78 + I79 + I80 + I81 + I82 + I83 + I84 + I85 + I86</f>
        <v>35552.870000000003</v>
      </c>
      <c r="I76" s="7">
        <f t="shared" si="2"/>
        <v>35552.870000000003</v>
      </c>
      <c r="J76" s="8">
        <f>I76 / J3</f>
        <v>6.5377362428538921E-2</v>
      </c>
    </row>
    <row r="77" spans="1:10" ht="78" customHeight="1" x14ac:dyDescent="0.25">
      <c r="A77" s="9" t="s">
        <v>223</v>
      </c>
      <c r="B77" s="9" t="s">
        <v>224</v>
      </c>
      <c r="C77" s="9" t="s">
        <v>22</v>
      </c>
      <c r="D77" s="9" t="s">
        <v>225</v>
      </c>
      <c r="E77" s="10" t="s">
        <v>24</v>
      </c>
      <c r="F77" s="11">
        <v>15.98</v>
      </c>
      <c r="G77" s="12">
        <v>271.70999999999998</v>
      </c>
      <c r="H77" s="12">
        <f>TRUNC(TRUNC(G77 * J4, 2) + G77, 2)</f>
        <v>330.15</v>
      </c>
      <c r="I77" s="12">
        <f t="shared" si="2"/>
        <v>5275.79</v>
      </c>
      <c r="J77" s="13">
        <f>I77 / J3</f>
        <v>9.7015300010058637E-3</v>
      </c>
    </row>
    <row r="78" spans="1:10" ht="64.95" customHeight="1" x14ac:dyDescent="0.25">
      <c r="A78" s="9" t="s">
        <v>226</v>
      </c>
      <c r="B78" s="9" t="s">
        <v>227</v>
      </c>
      <c r="C78" s="9" t="s">
        <v>22</v>
      </c>
      <c r="D78" s="9" t="s">
        <v>228</v>
      </c>
      <c r="E78" s="10" t="s">
        <v>24</v>
      </c>
      <c r="F78" s="11">
        <v>1</v>
      </c>
      <c r="G78" s="12">
        <v>674.74</v>
      </c>
      <c r="H78" s="12">
        <f>TRUNC(TRUNC(G78 * J4, 2) + G78, 2)</f>
        <v>819.87</v>
      </c>
      <c r="I78" s="12">
        <f t="shared" si="2"/>
        <v>819.87</v>
      </c>
      <c r="J78" s="13">
        <f>I78 / J3</f>
        <v>1.5076402589801106E-3</v>
      </c>
    </row>
    <row r="79" spans="1:10" ht="25.95" customHeight="1" x14ac:dyDescent="0.25">
      <c r="A79" s="9" t="s">
        <v>229</v>
      </c>
      <c r="B79" s="9" t="s">
        <v>230</v>
      </c>
      <c r="C79" s="9" t="s">
        <v>34</v>
      </c>
      <c r="D79" s="9" t="s">
        <v>231</v>
      </c>
      <c r="E79" s="10" t="s">
        <v>24</v>
      </c>
      <c r="F79" s="11">
        <v>9.35</v>
      </c>
      <c r="G79" s="12">
        <v>1190.42</v>
      </c>
      <c r="H79" s="12">
        <f>TRUNC(TRUNC(G79 * J4, 2) + G79, 2)</f>
        <v>1446.47</v>
      </c>
      <c r="I79" s="12">
        <f t="shared" si="2"/>
        <v>13524.49</v>
      </c>
      <c r="J79" s="13">
        <f>I79 / J3</f>
        <v>2.4869876451356819E-2</v>
      </c>
    </row>
    <row r="80" spans="1:10" ht="64.95" customHeight="1" x14ac:dyDescent="0.25">
      <c r="A80" s="9" t="s">
        <v>232</v>
      </c>
      <c r="B80" s="9" t="s">
        <v>233</v>
      </c>
      <c r="C80" s="9" t="s">
        <v>22</v>
      </c>
      <c r="D80" s="9" t="s">
        <v>234</v>
      </c>
      <c r="E80" s="10" t="s">
        <v>36</v>
      </c>
      <c r="F80" s="11">
        <v>4</v>
      </c>
      <c r="G80" s="12">
        <v>743.04</v>
      </c>
      <c r="H80" s="12">
        <f>TRUNC(TRUNC(G80 * J4, 2) + G80, 2)</f>
        <v>902.86</v>
      </c>
      <c r="I80" s="12">
        <f t="shared" si="2"/>
        <v>3611.44</v>
      </c>
      <c r="J80" s="13">
        <f>I80 / J3</f>
        <v>6.6409947148830068E-3</v>
      </c>
    </row>
    <row r="81" spans="1:10" ht="64.95" customHeight="1" x14ac:dyDescent="0.25">
      <c r="A81" s="9" t="s">
        <v>235</v>
      </c>
      <c r="B81" s="9" t="s">
        <v>236</v>
      </c>
      <c r="C81" s="9" t="s">
        <v>22</v>
      </c>
      <c r="D81" s="9" t="s">
        <v>237</v>
      </c>
      <c r="E81" s="10" t="s">
        <v>36</v>
      </c>
      <c r="F81" s="11">
        <v>1</v>
      </c>
      <c r="G81" s="12">
        <v>808.57</v>
      </c>
      <c r="H81" s="12">
        <f>TRUNC(TRUNC(G81 * J4, 2) + G81, 2)</f>
        <v>982.49</v>
      </c>
      <c r="I81" s="12">
        <f t="shared" si="2"/>
        <v>982.49</v>
      </c>
      <c r="J81" s="13">
        <f>I81 / J3</f>
        <v>1.8066784710324428E-3</v>
      </c>
    </row>
    <row r="82" spans="1:10" ht="64.95" customHeight="1" x14ac:dyDescent="0.25">
      <c r="A82" s="9" t="s">
        <v>238</v>
      </c>
      <c r="B82" s="9" t="s">
        <v>239</v>
      </c>
      <c r="C82" s="9" t="s">
        <v>22</v>
      </c>
      <c r="D82" s="9" t="s">
        <v>240</v>
      </c>
      <c r="E82" s="10" t="s">
        <v>36</v>
      </c>
      <c r="F82" s="11">
        <v>3</v>
      </c>
      <c r="G82" s="12">
        <v>640.41999999999996</v>
      </c>
      <c r="H82" s="12">
        <f>TRUNC(TRUNC(G82 * J4, 2) + G82, 2)</f>
        <v>778.17</v>
      </c>
      <c r="I82" s="12">
        <f t="shared" si="2"/>
        <v>2334.5100000000002</v>
      </c>
      <c r="J82" s="13">
        <f>I82 / J3</f>
        <v>4.2928772378446074E-3</v>
      </c>
    </row>
    <row r="83" spans="1:10" s="56" customFormat="1" ht="24" customHeight="1" x14ac:dyDescent="0.25">
      <c r="A83" s="51" t="s">
        <v>241</v>
      </c>
      <c r="B83" s="51" t="s">
        <v>242</v>
      </c>
      <c r="C83" s="51" t="s">
        <v>34</v>
      </c>
      <c r="D83" s="51" t="s">
        <v>243</v>
      </c>
      <c r="E83" s="52" t="s">
        <v>36</v>
      </c>
      <c r="F83" s="53">
        <v>1</v>
      </c>
      <c r="G83" s="54">
        <v>1125.6600000000001</v>
      </c>
      <c r="H83" s="54">
        <f>TRUNC(TRUNC(G83 * J4, 2) + G83, 2)</f>
        <v>1367.78</v>
      </c>
      <c r="I83" s="54">
        <f t="shared" si="2"/>
        <v>1367.78</v>
      </c>
      <c r="J83" s="55">
        <f>I83 / J3</f>
        <v>2.5151794716574772E-3</v>
      </c>
    </row>
    <row r="84" spans="1:10" s="56" customFormat="1" ht="39" customHeight="1" x14ac:dyDescent="0.25">
      <c r="A84" s="51" t="s">
        <v>244</v>
      </c>
      <c r="B84" s="51" t="s">
        <v>245</v>
      </c>
      <c r="C84" s="51" t="s">
        <v>108</v>
      </c>
      <c r="D84" s="51" t="s">
        <v>246</v>
      </c>
      <c r="E84" s="52" t="s">
        <v>110</v>
      </c>
      <c r="F84" s="53">
        <v>2</v>
      </c>
      <c r="G84" s="54">
        <v>1911.34</v>
      </c>
      <c r="H84" s="54">
        <f>TRUNC(TRUNC(G84 * J4, 2) + G84, 2)</f>
        <v>2322.46</v>
      </c>
      <c r="I84" s="54">
        <f t="shared" si="2"/>
        <v>4644.92</v>
      </c>
      <c r="J84" s="55">
        <f>I84 / J3</f>
        <v>8.5414375349041876E-3</v>
      </c>
    </row>
    <row r="85" spans="1:10" s="56" customFormat="1" ht="39" customHeight="1" x14ac:dyDescent="0.25">
      <c r="A85" s="51" t="s">
        <v>247</v>
      </c>
      <c r="B85" s="51" t="s">
        <v>248</v>
      </c>
      <c r="C85" s="51" t="s">
        <v>108</v>
      </c>
      <c r="D85" s="51" t="s">
        <v>249</v>
      </c>
      <c r="E85" s="52" t="s">
        <v>110</v>
      </c>
      <c r="F85" s="53">
        <v>2</v>
      </c>
      <c r="G85" s="54">
        <v>225.7</v>
      </c>
      <c r="H85" s="54">
        <f>TRUNC(TRUNC(G85 * J4, 2) + G85, 2)</f>
        <v>274.24</v>
      </c>
      <c r="I85" s="54">
        <f t="shared" si="2"/>
        <v>548.48</v>
      </c>
      <c r="J85" s="55">
        <f>I85 / J3</f>
        <v>1.0085873726876347E-3</v>
      </c>
    </row>
    <row r="86" spans="1:10" ht="25.95" customHeight="1" x14ac:dyDescent="0.25">
      <c r="A86" s="9" t="s">
        <v>250</v>
      </c>
      <c r="B86" s="9" t="s">
        <v>251</v>
      </c>
      <c r="C86" s="9" t="s">
        <v>252</v>
      </c>
      <c r="D86" s="9" t="s">
        <v>253</v>
      </c>
      <c r="E86" s="10" t="s">
        <v>254</v>
      </c>
      <c r="F86" s="11">
        <v>2</v>
      </c>
      <c r="G86" s="12">
        <v>1005.31</v>
      </c>
      <c r="H86" s="12">
        <f>TRUNC(TRUNC(G86 * J4, 2) + G86, 2)</f>
        <v>1221.55</v>
      </c>
      <c r="I86" s="12">
        <f t="shared" si="2"/>
        <v>2443.1</v>
      </c>
      <c r="J86" s="13">
        <f>I86 / J3</f>
        <v>4.492560914186771E-3</v>
      </c>
    </row>
    <row r="87" spans="1:10" ht="24" customHeight="1" x14ac:dyDescent="0.25">
      <c r="A87" s="4" t="s">
        <v>255</v>
      </c>
      <c r="B87" s="4" t="s">
        <v>13</v>
      </c>
      <c r="C87" s="4"/>
      <c r="D87" s="4" t="s">
        <v>256</v>
      </c>
      <c r="E87" s="5"/>
      <c r="F87" s="6">
        <v>1</v>
      </c>
      <c r="G87" s="6" t="s">
        <v>15</v>
      </c>
      <c r="H87" s="7">
        <f>I88 + I89</f>
        <v>24414.84</v>
      </c>
      <c r="I87" s="7">
        <f t="shared" si="2"/>
        <v>24414.84</v>
      </c>
      <c r="J87" s="8">
        <f>I87 / J3</f>
        <v>4.4895892886138003E-2</v>
      </c>
    </row>
    <row r="88" spans="1:10" ht="39" customHeight="1" x14ac:dyDescent="0.25">
      <c r="A88" s="9" t="s">
        <v>257</v>
      </c>
      <c r="B88" s="9" t="s">
        <v>258</v>
      </c>
      <c r="C88" s="9" t="s">
        <v>22</v>
      </c>
      <c r="D88" s="9" t="s">
        <v>259</v>
      </c>
      <c r="E88" s="10" t="s">
        <v>24</v>
      </c>
      <c r="F88" s="11">
        <v>37.869999999999997</v>
      </c>
      <c r="G88" s="12">
        <v>50.9</v>
      </c>
      <c r="H88" s="12">
        <f>TRUNC(TRUNC(G88 * J4, 2) + G88, 2)</f>
        <v>61.84</v>
      </c>
      <c r="I88" s="12">
        <f t="shared" si="2"/>
        <v>2341.88</v>
      </c>
      <c r="J88" s="13">
        <f>I88 / J3</f>
        <v>4.3064297628896556E-3</v>
      </c>
    </row>
    <row r="89" spans="1:10" ht="25.95" customHeight="1" x14ac:dyDescent="0.25">
      <c r="A89" s="9" t="s">
        <v>260</v>
      </c>
      <c r="B89" s="9" t="s">
        <v>261</v>
      </c>
      <c r="C89" s="9" t="s">
        <v>22</v>
      </c>
      <c r="D89" s="9" t="s">
        <v>262</v>
      </c>
      <c r="E89" s="10" t="s">
        <v>24</v>
      </c>
      <c r="F89" s="11">
        <v>208</v>
      </c>
      <c r="G89" s="12">
        <v>87.34</v>
      </c>
      <c r="H89" s="12">
        <f>TRUNC(TRUNC(G89 * J4, 2) + G89, 2)</f>
        <v>106.12</v>
      </c>
      <c r="I89" s="12">
        <f t="shared" si="2"/>
        <v>22072.959999999999</v>
      </c>
      <c r="J89" s="13">
        <f>I89 / J3</f>
        <v>4.0589463123248348E-2</v>
      </c>
    </row>
    <row r="90" spans="1:10" ht="24" customHeight="1" x14ac:dyDescent="0.25">
      <c r="A90" s="4" t="s">
        <v>263</v>
      </c>
      <c r="B90" s="4" t="s">
        <v>13</v>
      </c>
      <c r="C90" s="4"/>
      <c r="D90" s="4" t="s">
        <v>264</v>
      </c>
      <c r="E90" s="5"/>
      <c r="F90" s="6">
        <v>1</v>
      </c>
      <c r="G90" s="6" t="s">
        <v>15</v>
      </c>
      <c r="H90" s="7">
        <f>I91 + I92 + I93 + I94 + I95 + I96 + I97 + I98 + I99 + I100 + I101 + I102 + I103 + I104 + I105 + I106 + I107 + I108 + I109 + I110 + I111 + I112 + I113 + I114 + I115 + I116 + I117 + I118 + I119 + I120 + I121 + I122 + I123 + I124 + I125 + I126</f>
        <v>14783.449999999997</v>
      </c>
      <c r="I90" s="7">
        <f t="shared" si="2"/>
        <v>14783.45</v>
      </c>
      <c r="J90" s="8">
        <f>I90 / J3</f>
        <v>2.7184949304913605E-2</v>
      </c>
    </row>
    <row r="91" spans="1:10" ht="52.05" customHeight="1" x14ac:dyDescent="0.25">
      <c r="A91" s="9" t="s">
        <v>265</v>
      </c>
      <c r="B91" s="9" t="s">
        <v>266</v>
      </c>
      <c r="C91" s="9" t="s">
        <v>22</v>
      </c>
      <c r="D91" s="9" t="s">
        <v>267</v>
      </c>
      <c r="E91" s="10" t="s">
        <v>36</v>
      </c>
      <c r="F91" s="11">
        <v>24</v>
      </c>
      <c r="G91" s="12">
        <v>4.01</v>
      </c>
      <c r="H91" s="12">
        <f>TRUNC(TRUNC(G91 * J4, 2) + G91, 2)</f>
        <v>4.87</v>
      </c>
      <c r="I91" s="12">
        <f t="shared" si="2"/>
        <v>116.88</v>
      </c>
      <c r="J91" s="13">
        <f>I91 / J3</f>
        <v>2.1492796842132939E-4</v>
      </c>
    </row>
    <row r="92" spans="1:10" ht="39" customHeight="1" x14ac:dyDescent="0.25">
      <c r="A92" s="9" t="s">
        <v>268</v>
      </c>
      <c r="B92" s="9" t="s">
        <v>269</v>
      </c>
      <c r="C92" s="9" t="s">
        <v>22</v>
      </c>
      <c r="D92" s="9" t="s">
        <v>270</v>
      </c>
      <c r="E92" s="10" t="s">
        <v>36</v>
      </c>
      <c r="F92" s="11">
        <v>17</v>
      </c>
      <c r="G92" s="12">
        <v>11.3</v>
      </c>
      <c r="H92" s="12">
        <f>TRUNC(TRUNC(G92 * J4, 2) + G92, 2)</f>
        <v>13.73</v>
      </c>
      <c r="I92" s="12">
        <f t="shared" si="2"/>
        <v>233.41</v>
      </c>
      <c r="J92" s="13">
        <f>I92 / J3</f>
        <v>4.2921232981880985E-4</v>
      </c>
    </row>
    <row r="93" spans="1:10" ht="39" customHeight="1" x14ac:dyDescent="0.25">
      <c r="A93" s="9" t="s">
        <v>271</v>
      </c>
      <c r="B93" s="9" t="s">
        <v>269</v>
      </c>
      <c r="C93" s="9" t="s">
        <v>22</v>
      </c>
      <c r="D93" s="9" t="s">
        <v>270</v>
      </c>
      <c r="E93" s="10" t="s">
        <v>36</v>
      </c>
      <c r="F93" s="11">
        <v>2</v>
      </c>
      <c r="G93" s="12">
        <v>11.3</v>
      </c>
      <c r="H93" s="12">
        <f>TRUNC(TRUNC(G93 * J4, 2) + G93, 2)</f>
        <v>13.73</v>
      </c>
      <c r="I93" s="12">
        <f t="shared" si="2"/>
        <v>27.46</v>
      </c>
      <c r="J93" s="13">
        <f>I93 / J3</f>
        <v>5.049556821397763E-5</v>
      </c>
    </row>
    <row r="94" spans="1:10" ht="39" customHeight="1" x14ac:dyDescent="0.25">
      <c r="A94" s="9" t="s">
        <v>272</v>
      </c>
      <c r="B94" s="9" t="s">
        <v>273</v>
      </c>
      <c r="C94" s="9" t="s">
        <v>22</v>
      </c>
      <c r="D94" s="9" t="s">
        <v>274</v>
      </c>
      <c r="E94" s="10" t="s">
        <v>36</v>
      </c>
      <c r="F94" s="11">
        <v>21</v>
      </c>
      <c r="G94" s="12">
        <v>5.71</v>
      </c>
      <c r="H94" s="12">
        <f>TRUNC(TRUNC(G94 * J4, 2) + G94, 2)</f>
        <v>6.93</v>
      </c>
      <c r="I94" s="12">
        <f t="shared" si="2"/>
        <v>145.53</v>
      </c>
      <c r="J94" s="13">
        <f>I94 / J3</f>
        <v>2.6761180051639347E-4</v>
      </c>
    </row>
    <row r="95" spans="1:10" ht="25.95" customHeight="1" x14ac:dyDescent="0.25">
      <c r="A95" s="9" t="s">
        <v>275</v>
      </c>
      <c r="B95" s="9" t="s">
        <v>276</v>
      </c>
      <c r="C95" s="9" t="s">
        <v>22</v>
      </c>
      <c r="D95" s="9" t="s">
        <v>277</v>
      </c>
      <c r="E95" s="10" t="s">
        <v>36</v>
      </c>
      <c r="F95" s="11">
        <v>13</v>
      </c>
      <c r="G95" s="12">
        <v>4.95</v>
      </c>
      <c r="H95" s="12">
        <f>TRUNC(TRUNC(G95 * J4, 2) + G95, 2)</f>
        <v>6.01</v>
      </c>
      <c r="I95" s="12">
        <f t="shared" si="2"/>
        <v>78.13</v>
      </c>
      <c r="J95" s="13">
        <f>I95 / J3</f>
        <v>1.4367147649519562E-4</v>
      </c>
    </row>
    <row r="96" spans="1:10" ht="52.05" customHeight="1" x14ac:dyDescent="0.25">
      <c r="A96" s="9" t="s">
        <v>278</v>
      </c>
      <c r="B96" s="9" t="s">
        <v>279</v>
      </c>
      <c r="C96" s="9" t="s">
        <v>22</v>
      </c>
      <c r="D96" s="9" t="s">
        <v>280</v>
      </c>
      <c r="E96" s="10" t="s">
        <v>36</v>
      </c>
      <c r="F96" s="11">
        <v>3</v>
      </c>
      <c r="G96" s="12">
        <v>6.31</v>
      </c>
      <c r="H96" s="12">
        <f>TRUNC(TRUNC(G96 * J4, 2) + G96, 2)</f>
        <v>7.66</v>
      </c>
      <c r="I96" s="12">
        <f t="shared" si="2"/>
        <v>22.98</v>
      </c>
      <c r="J96" s="13">
        <f>I96 / J3</f>
        <v>4.2257398308711065E-5</v>
      </c>
    </row>
    <row r="97" spans="1:10" ht="39" customHeight="1" x14ac:dyDescent="0.25">
      <c r="A97" s="9" t="s">
        <v>281</v>
      </c>
      <c r="B97" s="9" t="s">
        <v>282</v>
      </c>
      <c r="C97" s="9" t="s">
        <v>22</v>
      </c>
      <c r="D97" s="9" t="s">
        <v>283</v>
      </c>
      <c r="E97" s="10" t="s">
        <v>36</v>
      </c>
      <c r="F97" s="11">
        <v>12</v>
      </c>
      <c r="G97" s="12">
        <v>73.98</v>
      </c>
      <c r="H97" s="12">
        <f>TRUNC(TRUNC(G97 * J4, 2) + G97, 2)</f>
        <v>89.89</v>
      </c>
      <c r="I97" s="12">
        <f t="shared" si="2"/>
        <v>1078.68</v>
      </c>
      <c r="J97" s="13">
        <f>I97 / J3</f>
        <v>1.9835600699582446E-3</v>
      </c>
    </row>
    <row r="98" spans="1:10" ht="39" customHeight="1" x14ac:dyDescent="0.25">
      <c r="A98" s="9" t="s">
        <v>284</v>
      </c>
      <c r="B98" s="9" t="s">
        <v>285</v>
      </c>
      <c r="C98" s="9" t="s">
        <v>22</v>
      </c>
      <c r="D98" s="9" t="s">
        <v>286</v>
      </c>
      <c r="E98" s="10" t="s">
        <v>40</v>
      </c>
      <c r="F98" s="11">
        <v>61.98</v>
      </c>
      <c r="G98" s="12">
        <v>8.6</v>
      </c>
      <c r="H98" s="12">
        <f>TRUNC(TRUNC(G98 * J4, 2) + G98, 2)</f>
        <v>10.44</v>
      </c>
      <c r="I98" s="12">
        <f t="shared" si="2"/>
        <v>647.07000000000005</v>
      </c>
      <c r="J98" s="13">
        <f>I98 / J3</f>
        <v>1.189882276919829E-3</v>
      </c>
    </row>
    <row r="99" spans="1:10" ht="39" customHeight="1" x14ac:dyDescent="0.25">
      <c r="A99" s="9" t="s">
        <v>287</v>
      </c>
      <c r="B99" s="9" t="s">
        <v>288</v>
      </c>
      <c r="C99" s="9" t="s">
        <v>22</v>
      </c>
      <c r="D99" s="9" t="s">
        <v>289</v>
      </c>
      <c r="E99" s="10" t="s">
        <v>36</v>
      </c>
      <c r="F99" s="11">
        <v>1</v>
      </c>
      <c r="G99" s="12">
        <v>597.13</v>
      </c>
      <c r="H99" s="12">
        <f>TRUNC(TRUNC(G99 * J4, 2) + G99, 2)</f>
        <v>725.57</v>
      </c>
      <c r="I99" s="12">
        <f t="shared" si="2"/>
        <v>725.57</v>
      </c>
      <c r="J99" s="13">
        <f>I99 / J3</f>
        <v>1.3342341379830936E-3</v>
      </c>
    </row>
    <row r="100" spans="1:10" ht="25.95" customHeight="1" x14ac:dyDescent="0.25">
      <c r="A100" s="9" t="s">
        <v>290</v>
      </c>
      <c r="B100" s="9" t="s">
        <v>291</v>
      </c>
      <c r="C100" s="9" t="s">
        <v>22</v>
      </c>
      <c r="D100" s="9" t="s">
        <v>292</v>
      </c>
      <c r="E100" s="10" t="s">
        <v>36</v>
      </c>
      <c r="F100" s="11">
        <v>5</v>
      </c>
      <c r="G100" s="12">
        <v>10.58</v>
      </c>
      <c r="H100" s="12">
        <f>TRUNC(TRUNC(G100 * J4, 2) + G100, 2)</f>
        <v>12.85</v>
      </c>
      <c r="I100" s="12">
        <f t="shared" si="2"/>
        <v>64.25</v>
      </c>
      <c r="J100" s="13">
        <f>I100 / J3</f>
        <v>1.1814786080655727E-4</v>
      </c>
    </row>
    <row r="101" spans="1:10" ht="25.95" customHeight="1" x14ac:dyDescent="0.25">
      <c r="A101" s="9" t="s">
        <v>293</v>
      </c>
      <c r="B101" s="9" t="s">
        <v>294</v>
      </c>
      <c r="C101" s="9" t="s">
        <v>22</v>
      </c>
      <c r="D101" s="9" t="s">
        <v>295</v>
      </c>
      <c r="E101" s="10" t="s">
        <v>36</v>
      </c>
      <c r="F101" s="11">
        <v>9</v>
      </c>
      <c r="G101" s="12">
        <v>12.55</v>
      </c>
      <c r="H101" s="12">
        <f>TRUNC(TRUNC(G101 * J4, 2) + G101, 2)</f>
        <v>15.24</v>
      </c>
      <c r="I101" s="12">
        <f t="shared" si="2"/>
        <v>137.16</v>
      </c>
      <c r="J101" s="13">
        <f>I101 / J3</f>
        <v>2.5222039826034858E-4</v>
      </c>
    </row>
    <row r="102" spans="1:10" ht="25.95" customHeight="1" x14ac:dyDescent="0.25">
      <c r="A102" s="9" t="s">
        <v>296</v>
      </c>
      <c r="B102" s="9" t="s">
        <v>297</v>
      </c>
      <c r="C102" s="9" t="s">
        <v>22</v>
      </c>
      <c r="D102" s="9" t="s">
        <v>298</v>
      </c>
      <c r="E102" s="10" t="s">
        <v>36</v>
      </c>
      <c r="F102" s="11">
        <v>1</v>
      </c>
      <c r="G102" s="12">
        <v>18.77</v>
      </c>
      <c r="H102" s="12">
        <f>TRUNC(TRUNC(G102 * J4, 2) + G102, 2)</f>
        <v>22.8</v>
      </c>
      <c r="I102" s="12">
        <f t="shared" ref="I102:I133" si="3">TRUNC(F102 * H102,2)</f>
        <v>22.8</v>
      </c>
      <c r="J102" s="13">
        <f>I102 / J3</f>
        <v>4.1926400410731608E-5</v>
      </c>
    </row>
    <row r="103" spans="1:10" ht="25.95" customHeight="1" x14ac:dyDescent="0.25">
      <c r="A103" s="9" t="s">
        <v>299</v>
      </c>
      <c r="B103" s="9" t="s">
        <v>300</v>
      </c>
      <c r="C103" s="9" t="s">
        <v>22</v>
      </c>
      <c r="D103" s="9" t="s">
        <v>301</v>
      </c>
      <c r="E103" s="10" t="s">
        <v>36</v>
      </c>
      <c r="F103" s="11">
        <v>5</v>
      </c>
      <c r="G103" s="12">
        <v>10.43</v>
      </c>
      <c r="H103" s="12">
        <f>TRUNC(TRUNC(G103 * J4, 2) + G103, 2)</f>
        <v>12.67</v>
      </c>
      <c r="I103" s="12">
        <f t="shared" si="3"/>
        <v>63.35</v>
      </c>
      <c r="J103" s="13">
        <f>I103 / J3</f>
        <v>1.1649287131665997E-4</v>
      </c>
    </row>
    <row r="104" spans="1:10" ht="25.95" customHeight="1" x14ac:dyDescent="0.25">
      <c r="A104" s="9" t="s">
        <v>302</v>
      </c>
      <c r="B104" s="9" t="s">
        <v>303</v>
      </c>
      <c r="C104" s="9" t="s">
        <v>22</v>
      </c>
      <c r="D104" s="9" t="s">
        <v>304</v>
      </c>
      <c r="E104" s="10" t="s">
        <v>36</v>
      </c>
      <c r="F104" s="11">
        <v>16</v>
      </c>
      <c r="G104" s="12">
        <v>12.05</v>
      </c>
      <c r="H104" s="12">
        <f>TRUNC(TRUNC(G104 * J4, 2) + G104, 2)</f>
        <v>14.64</v>
      </c>
      <c r="I104" s="12">
        <f t="shared" si="3"/>
        <v>234.24</v>
      </c>
      <c r="J104" s="13">
        <f>I104 / J3</f>
        <v>4.3073859790393736E-4</v>
      </c>
    </row>
    <row r="105" spans="1:10" ht="25.95" customHeight="1" x14ac:dyDescent="0.25">
      <c r="A105" s="9" t="s">
        <v>305</v>
      </c>
      <c r="B105" s="9" t="s">
        <v>306</v>
      </c>
      <c r="C105" s="9" t="s">
        <v>22</v>
      </c>
      <c r="D105" s="9" t="s">
        <v>307</v>
      </c>
      <c r="E105" s="10" t="s">
        <v>36</v>
      </c>
      <c r="F105" s="11">
        <v>20</v>
      </c>
      <c r="G105" s="12">
        <v>22.32</v>
      </c>
      <c r="H105" s="12">
        <f>TRUNC(TRUNC(G105 * J4, 2) + G105, 2)</f>
        <v>27.12</v>
      </c>
      <c r="I105" s="12">
        <f t="shared" si="3"/>
        <v>542.4</v>
      </c>
      <c r="J105" s="13">
        <f>I105 / J3</f>
        <v>9.9740699924477302E-4</v>
      </c>
    </row>
    <row r="106" spans="1:10" ht="24" customHeight="1" x14ac:dyDescent="0.25">
      <c r="A106" s="9" t="s">
        <v>308</v>
      </c>
      <c r="B106" s="9" t="s">
        <v>309</v>
      </c>
      <c r="C106" s="9" t="s">
        <v>34</v>
      </c>
      <c r="D106" s="9" t="s">
        <v>310</v>
      </c>
      <c r="E106" s="10" t="s">
        <v>36</v>
      </c>
      <c r="F106" s="11">
        <v>6</v>
      </c>
      <c r="G106" s="12">
        <v>14.32</v>
      </c>
      <c r="H106" s="12">
        <f>TRUNC(TRUNC(G106 * J4, 2) + G106, 2)</f>
        <v>17.399999999999999</v>
      </c>
      <c r="I106" s="12">
        <f t="shared" si="3"/>
        <v>104.4</v>
      </c>
      <c r="J106" s="13">
        <f>I106 / J3</f>
        <v>1.9197878082808685E-4</v>
      </c>
    </row>
    <row r="107" spans="1:10" ht="24" customHeight="1" x14ac:dyDescent="0.25">
      <c r="A107" s="9" t="s">
        <v>311</v>
      </c>
      <c r="B107" s="9" t="s">
        <v>312</v>
      </c>
      <c r="C107" s="9" t="s">
        <v>34</v>
      </c>
      <c r="D107" s="9" t="s">
        <v>313</v>
      </c>
      <c r="E107" s="10" t="s">
        <v>36</v>
      </c>
      <c r="F107" s="11">
        <v>6</v>
      </c>
      <c r="G107" s="12">
        <v>18.04</v>
      </c>
      <c r="H107" s="12">
        <f>TRUNC(TRUNC(G107 * J4, 2) + G107, 2)</f>
        <v>21.92</v>
      </c>
      <c r="I107" s="12">
        <f t="shared" si="3"/>
        <v>131.52000000000001</v>
      </c>
      <c r="J107" s="13">
        <f>I107 / J3</f>
        <v>2.4184913079032549E-4</v>
      </c>
    </row>
    <row r="108" spans="1:10" ht="25.95" customHeight="1" x14ac:dyDescent="0.25">
      <c r="A108" s="9" t="s">
        <v>314</v>
      </c>
      <c r="B108" s="9" t="s">
        <v>315</v>
      </c>
      <c r="C108" s="9" t="s">
        <v>108</v>
      </c>
      <c r="D108" s="9" t="s">
        <v>316</v>
      </c>
      <c r="E108" s="10" t="s">
        <v>110</v>
      </c>
      <c r="F108" s="11">
        <v>1</v>
      </c>
      <c r="G108" s="12">
        <v>17.260000000000002</v>
      </c>
      <c r="H108" s="12">
        <f>TRUNC(TRUNC(G108 * J4, 2) + G108, 2)</f>
        <v>20.97</v>
      </c>
      <c r="I108" s="12">
        <f t="shared" si="3"/>
        <v>20.97</v>
      </c>
      <c r="J108" s="13">
        <f>I108 / J3</f>
        <v>3.8561255114607091E-5</v>
      </c>
    </row>
    <row r="109" spans="1:10" ht="25.95" customHeight="1" x14ac:dyDescent="0.25">
      <c r="A109" s="9" t="s">
        <v>317</v>
      </c>
      <c r="B109" s="9" t="s">
        <v>318</v>
      </c>
      <c r="C109" s="9" t="s">
        <v>108</v>
      </c>
      <c r="D109" s="9" t="s">
        <v>319</v>
      </c>
      <c r="E109" s="10" t="s">
        <v>110</v>
      </c>
      <c r="F109" s="11">
        <v>7</v>
      </c>
      <c r="G109" s="12">
        <v>34.1</v>
      </c>
      <c r="H109" s="12">
        <f>TRUNC(TRUNC(G109 * J4, 2) + G109, 2)</f>
        <v>41.43</v>
      </c>
      <c r="I109" s="12">
        <f t="shared" si="3"/>
        <v>290.01</v>
      </c>
      <c r="J109" s="13">
        <f>I109 / J3</f>
        <v>5.3329277996124001E-4</v>
      </c>
    </row>
    <row r="110" spans="1:10" ht="64.95" customHeight="1" x14ac:dyDescent="0.25">
      <c r="A110" s="9" t="s">
        <v>320</v>
      </c>
      <c r="B110" s="9" t="s">
        <v>321</v>
      </c>
      <c r="C110" s="9" t="s">
        <v>18</v>
      </c>
      <c r="D110" s="9" t="s">
        <v>322</v>
      </c>
      <c r="E110" s="10" t="s">
        <v>36</v>
      </c>
      <c r="F110" s="11">
        <v>3</v>
      </c>
      <c r="G110" s="12">
        <v>442.27</v>
      </c>
      <c r="H110" s="12">
        <f>TRUNC(TRUNC(G110 * J4, 2) + G110, 2)</f>
        <v>537.4</v>
      </c>
      <c r="I110" s="12">
        <f t="shared" si="3"/>
        <v>1612.2</v>
      </c>
      <c r="J110" s="13">
        <f>I110 / J3</f>
        <v>2.9646378395693641E-3</v>
      </c>
    </row>
    <row r="111" spans="1:10" ht="24" customHeight="1" x14ac:dyDescent="0.25">
      <c r="A111" s="9" t="s">
        <v>323</v>
      </c>
      <c r="B111" s="9" t="s">
        <v>324</v>
      </c>
      <c r="C111" s="9" t="s">
        <v>34</v>
      </c>
      <c r="D111" s="9" t="s">
        <v>325</v>
      </c>
      <c r="E111" s="10" t="s">
        <v>36</v>
      </c>
      <c r="F111" s="11">
        <v>71</v>
      </c>
      <c r="G111" s="12">
        <v>7.13</v>
      </c>
      <c r="H111" s="12">
        <f>TRUNC(TRUNC(G111 * J4, 2) + G111, 2)</f>
        <v>8.66</v>
      </c>
      <c r="I111" s="12">
        <f t="shared" si="3"/>
        <v>614.86</v>
      </c>
      <c r="J111" s="13">
        <f>I111 / J3</f>
        <v>1.1306520419536157E-3</v>
      </c>
    </row>
    <row r="112" spans="1:10" ht="25.95" customHeight="1" x14ac:dyDescent="0.25">
      <c r="A112" s="9" t="s">
        <v>326</v>
      </c>
      <c r="B112" s="9" t="s">
        <v>327</v>
      </c>
      <c r="C112" s="9" t="s">
        <v>108</v>
      </c>
      <c r="D112" s="9" t="s">
        <v>328</v>
      </c>
      <c r="E112" s="10" t="s">
        <v>110</v>
      </c>
      <c r="F112" s="11">
        <v>8</v>
      </c>
      <c r="G112" s="12">
        <v>6.4</v>
      </c>
      <c r="H112" s="12">
        <f>TRUNC(TRUNC(G112 * J4, 2) + G112, 2)</f>
        <v>7.77</v>
      </c>
      <c r="I112" s="12">
        <f t="shared" si="3"/>
        <v>62.16</v>
      </c>
      <c r="J112" s="13">
        <f>I112 / J3</f>
        <v>1.1430460743557353E-4</v>
      </c>
    </row>
    <row r="113" spans="1:10" ht="25.95" customHeight="1" x14ac:dyDescent="0.25">
      <c r="A113" s="9" t="s">
        <v>329</v>
      </c>
      <c r="B113" s="9" t="s">
        <v>330</v>
      </c>
      <c r="C113" s="9" t="s">
        <v>108</v>
      </c>
      <c r="D113" s="9" t="s">
        <v>331</v>
      </c>
      <c r="E113" s="10" t="s">
        <v>110</v>
      </c>
      <c r="F113" s="11">
        <v>10</v>
      </c>
      <c r="G113" s="12">
        <v>16.739999999999998</v>
      </c>
      <c r="H113" s="12">
        <f>TRUNC(TRUNC(G113 * J4, 2) + G113, 2)</f>
        <v>20.34</v>
      </c>
      <c r="I113" s="12">
        <f t="shared" si="3"/>
        <v>203.4</v>
      </c>
      <c r="J113" s="13">
        <f>I113 / J3</f>
        <v>3.7402762471678988E-4</v>
      </c>
    </row>
    <row r="114" spans="1:10" ht="25.95" customHeight="1" x14ac:dyDescent="0.25">
      <c r="A114" s="9" t="s">
        <v>332</v>
      </c>
      <c r="B114" s="9" t="s">
        <v>333</v>
      </c>
      <c r="C114" s="9" t="s">
        <v>108</v>
      </c>
      <c r="D114" s="9" t="s">
        <v>334</v>
      </c>
      <c r="E114" s="10" t="s">
        <v>110</v>
      </c>
      <c r="F114" s="11">
        <v>3</v>
      </c>
      <c r="G114" s="12">
        <v>34.76</v>
      </c>
      <c r="H114" s="12">
        <f>TRUNC(TRUNC(G114 * J4, 2) + G114, 2)</f>
        <v>42.23</v>
      </c>
      <c r="I114" s="12">
        <f t="shared" si="3"/>
        <v>126.69</v>
      </c>
      <c r="J114" s="13">
        <f>I114 / J3</f>
        <v>2.3296735386120997E-4</v>
      </c>
    </row>
    <row r="115" spans="1:10" ht="39" customHeight="1" x14ac:dyDescent="0.25">
      <c r="A115" s="9" t="s">
        <v>335</v>
      </c>
      <c r="B115" s="9" t="s">
        <v>336</v>
      </c>
      <c r="C115" s="9" t="s">
        <v>22</v>
      </c>
      <c r="D115" s="9" t="s">
        <v>337</v>
      </c>
      <c r="E115" s="10" t="s">
        <v>36</v>
      </c>
      <c r="F115" s="11">
        <v>1</v>
      </c>
      <c r="G115" s="12">
        <v>45.51</v>
      </c>
      <c r="H115" s="12">
        <f>TRUNC(TRUNC(G115 * J4, 2) + G115, 2)</f>
        <v>55.29</v>
      </c>
      <c r="I115" s="12">
        <f t="shared" si="3"/>
        <v>55.29</v>
      </c>
      <c r="J115" s="13">
        <f>I115 / J3</f>
        <v>1.0167152099602415E-4</v>
      </c>
    </row>
    <row r="116" spans="1:10" ht="24" customHeight="1" x14ac:dyDescent="0.25">
      <c r="A116" s="9" t="s">
        <v>338</v>
      </c>
      <c r="B116" s="9" t="s">
        <v>339</v>
      </c>
      <c r="C116" s="9" t="s">
        <v>34</v>
      </c>
      <c r="D116" s="9" t="s">
        <v>340</v>
      </c>
      <c r="E116" s="10" t="s">
        <v>36</v>
      </c>
      <c r="F116" s="11">
        <v>34</v>
      </c>
      <c r="G116" s="12">
        <v>17.93</v>
      </c>
      <c r="H116" s="12">
        <f>TRUNC(TRUNC(G116 * J4, 2) + G116, 2)</f>
        <v>21.78</v>
      </c>
      <c r="I116" s="12">
        <f t="shared" si="3"/>
        <v>740.52</v>
      </c>
      <c r="J116" s="13">
        <f>I116 / J3</f>
        <v>1.3617253522874987E-3</v>
      </c>
    </row>
    <row r="117" spans="1:10" ht="24" customHeight="1" x14ac:dyDescent="0.25">
      <c r="A117" s="9" t="s">
        <v>341</v>
      </c>
      <c r="B117" s="9" t="s">
        <v>342</v>
      </c>
      <c r="C117" s="9" t="s">
        <v>252</v>
      </c>
      <c r="D117" s="9" t="s">
        <v>343</v>
      </c>
      <c r="E117" s="10" t="s">
        <v>36</v>
      </c>
      <c r="F117" s="11">
        <v>1</v>
      </c>
      <c r="G117" s="12">
        <v>20.190000000000001</v>
      </c>
      <c r="H117" s="12">
        <f>TRUNC(TRUNC(G117 * J4, 2) + G117, 2)</f>
        <v>24.53</v>
      </c>
      <c r="I117" s="12">
        <f t="shared" si="3"/>
        <v>24.53</v>
      </c>
      <c r="J117" s="13">
        <f>I117 / J3</f>
        <v>4.5107657985756416E-5</v>
      </c>
    </row>
    <row r="118" spans="1:10" ht="52.05" customHeight="1" x14ac:dyDescent="0.25">
      <c r="A118" s="9" t="s">
        <v>344</v>
      </c>
      <c r="B118" s="9" t="s">
        <v>345</v>
      </c>
      <c r="C118" s="9" t="s">
        <v>22</v>
      </c>
      <c r="D118" s="9" t="s">
        <v>346</v>
      </c>
      <c r="E118" s="10" t="s">
        <v>36</v>
      </c>
      <c r="F118" s="11">
        <v>24</v>
      </c>
      <c r="G118" s="12">
        <v>25.28</v>
      </c>
      <c r="H118" s="12">
        <f>TRUNC(TRUNC(G118 * J4, 2) + G118, 2)</f>
        <v>30.71</v>
      </c>
      <c r="I118" s="12">
        <f t="shared" si="3"/>
        <v>737.04</v>
      </c>
      <c r="J118" s="13">
        <f>I118 / J3</f>
        <v>1.355326059593229E-3</v>
      </c>
    </row>
    <row r="119" spans="1:10" ht="24" customHeight="1" x14ac:dyDescent="0.25">
      <c r="A119" s="9" t="s">
        <v>347</v>
      </c>
      <c r="B119" s="9" t="s">
        <v>348</v>
      </c>
      <c r="C119" s="9" t="s">
        <v>252</v>
      </c>
      <c r="D119" s="9" t="s">
        <v>349</v>
      </c>
      <c r="E119" s="10" t="s">
        <v>36</v>
      </c>
      <c r="F119" s="11">
        <v>2</v>
      </c>
      <c r="G119" s="12">
        <v>14.02</v>
      </c>
      <c r="H119" s="12">
        <f>TRUNC(TRUNC(G119 * J4, 2) + G119, 2)</f>
        <v>17.03</v>
      </c>
      <c r="I119" s="12">
        <f t="shared" si="3"/>
        <v>34.06</v>
      </c>
      <c r="J119" s="13">
        <f>I119 / J3</f>
        <v>6.2632157806557839E-5</v>
      </c>
    </row>
    <row r="120" spans="1:10" ht="39" customHeight="1" x14ac:dyDescent="0.25">
      <c r="A120" s="9" t="s">
        <v>350</v>
      </c>
      <c r="B120" s="9" t="s">
        <v>351</v>
      </c>
      <c r="C120" s="9" t="s">
        <v>108</v>
      </c>
      <c r="D120" s="9" t="s">
        <v>352</v>
      </c>
      <c r="E120" s="10" t="s">
        <v>110</v>
      </c>
      <c r="F120" s="11">
        <v>7</v>
      </c>
      <c r="G120" s="12">
        <v>29.67</v>
      </c>
      <c r="H120" s="12">
        <f>TRUNC(TRUNC(G120 * J4, 2) + G120, 2)</f>
        <v>36.049999999999997</v>
      </c>
      <c r="I120" s="12">
        <f t="shared" si="3"/>
        <v>252.35</v>
      </c>
      <c r="J120" s="13">
        <f>I120 / J3</f>
        <v>4.64040664195093E-4</v>
      </c>
    </row>
    <row r="121" spans="1:10" ht="25.95" customHeight="1" x14ac:dyDescent="0.25">
      <c r="A121" s="9" t="s">
        <v>353</v>
      </c>
      <c r="B121" s="9" t="s">
        <v>354</v>
      </c>
      <c r="C121" s="9" t="s">
        <v>18</v>
      </c>
      <c r="D121" s="9" t="s">
        <v>355</v>
      </c>
      <c r="E121" s="10" t="s">
        <v>36</v>
      </c>
      <c r="F121" s="11">
        <v>6</v>
      </c>
      <c r="G121" s="12">
        <v>32.159999999999997</v>
      </c>
      <c r="H121" s="12">
        <f>TRUNC(TRUNC(G121 * J4, 2) + G121, 2)</f>
        <v>39.07</v>
      </c>
      <c r="I121" s="12">
        <f t="shared" si="3"/>
        <v>234.42</v>
      </c>
      <c r="J121" s="13">
        <f>I121 / J3</f>
        <v>4.3106959580191677E-4</v>
      </c>
    </row>
    <row r="122" spans="1:10" ht="24" customHeight="1" x14ac:dyDescent="0.25">
      <c r="A122" s="9" t="s">
        <v>356</v>
      </c>
      <c r="B122" s="9" t="s">
        <v>357</v>
      </c>
      <c r="C122" s="9" t="s">
        <v>252</v>
      </c>
      <c r="D122" s="9" t="s">
        <v>358</v>
      </c>
      <c r="E122" s="10" t="s">
        <v>40</v>
      </c>
      <c r="F122" s="11">
        <v>22.36</v>
      </c>
      <c r="G122" s="12">
        <v>7.52</v>
      </c>
      <c r="H122" s="12">
        <f>TRUNC(TRUNC(G122 * J4, 2) + G122, 2)</f>
        <v>9.1300000000000008</v>
      </c>
      <c r="I122" s="12">
        <f t="shared" si="3"/>
        <v>204.14</v>
      </c>
      <c r="J122" s="13">
        <f>I122 / J3</f>
        <v>3.7538839385292764E-4</v>
      </c>
    </row>
    <row r="123" spans="1:10" ht="24" customHeight="1" x14ac:dyDescent="0.25">
      <c r="A123" s="9" t="s">
        <v>359</v>
      </c>
      <c r="B123" s="9" t="s">
        <v>360</v>
      </c>
      <c r="C123" s="9" t="s">
        <v>34</v>
      </c>
      <c r="D123" s="9" t="s">
        <v>361</v>
      </c>
      <c r="E123" s="10" t="s">
        <v>40</v>
      </c>
      <c r="F123" s="11">
        <v>46.81</v>
      </c>
      <c r="G123" s="12">
        <v>9.98</v>
      </c>
      <c r="H123" s="12">
        <f>TRUNC(TRUNC(G123 * J4, 2) + G123, 2)</f>
        <v>12.12</v>
      </c>
      <c r="I123" s="12">
        <f t="shared" si="3"/>
        <v>567.33000000000004</v>
      </c>
      <c r="J123" s="13">
        <f>I123 / J3</f>
        <v>1.0432502081149282E-3</v>
      </c>
    </row>
    <row r="124" spans="1:10" ht="24" customHeight="1" x14ac:dyDescent="0.25">
      <c r="A124" s="9" t="s">
        <v>362</v>
      </c>
      <c r="B124" s="9" t="s">
        <v>363</v>
      </c>
      <c r="C124" s="9" t="s">
        <v>34</v>
      </c>
      <c r="D124" s="9" t="s">
        <v>364</v>
      </c>
      <c r="E124" s="10" t="s">
        <v>40</v>
      </c>
      <c r="F124" s="11">
        <v>22.22</v>
      </c>
      <c r="G124" s="12">
        <v>14.53</v>
      </c>
      <c r="H124" s="12">
        <f>TRUNC(TRUNC(G124 * J4, 2) + G124, 2)</f>
        <v>17.649999999999999</v>
      </c>
      <c r="I124" s="12">
        <f t="shared" si="3"/>
        <v>392.18</v>
      </c>
      <c r="J124" s="13">
        <f>I124 / J3</f>
        <v>7.2117086460880353E-4</v>
      </c>
    </row>
    <row r="125" spans="1:10" ht="24" customHeight="1" x14ac:dyDescent="0.25">
      <c r="A125" s="9" t="s">
        <v>365</v>
      </c>
      <c r="B125" s="9" t="s">
        <v>366</v>
      </c>
      <c r="C125" s="9" t="s">
        <v>34</v>
      </c>
      <c r="D125" s="9" t="s">
        <v>367</v>
      </c>
      <c r="E125" s="10" t="s">
        <v>40</v>
      </c>
      <c r="F125" s="11">
        <v>31.25</v>
      </c>
      <c r="G125" s="12">
        <v>27.25</v>
      </c>
      <c r="H125" s="12">
        <f>TRUNC(TRUNC(G125 * J4, 2) + G125, 2)</f>
        <v>33.11</v>
      </c>
      <c r="I125" s="12">
        <f t="shared" si="3"/>
        <v>1034.68</v>
      </c>
      <c r="J125" s="13">
        <f>I125 / J3</f>
        <v>1.9026494726743764E-3</v>
      </c>
    </row>
    <row r="126" spans="1:10" ht="24" customHeight="1" x14ac:dyDescent="0.25">
      <c r="A126" s="9" t="s">
        <v>368</v>
      </c>
      <c r="B126" s="9" t="s">
        <v>369</v>
      </c>
      <c r="C126" s="9" t="s">
        <v>34</v>
      </c>
      <c r="D126" s="9" t="s">
        <v>370</v>
      </c>
      <c r="E126" s="10" t="s">
        <v>40</v>
      </c>
      <c r="F126" s="11">
        <v>103.72</v>
      </c>
      <c r="G126" s="12">
        <v>25.4</v>
      </c>
      <c r="H126" s="12">
        <f>TRUNC(TRUNC(G126 * J4, 2) + G126, 2)</f>
        <v>30.86</v>
      </c>
      <c r="I126" s="12">
        <f t="shared" si="3"/>
        <v>3200.79</v>
      </c>
      <c r="J126" s="13">
        <f>I126 / J3</f>
        <v>5.8858597881870887E-3</v>
      </c>
    </row>
    <row r="127" spans="1:10" ht="24" customHeight="1" x14ac:dyDescent="0.25">
      <c r="A127" s="4" t="s">
        <v>371</v>
      </c>
      <c r="B127" s="4" t="s">
        <v>13</v>
      </c>
      <c r="C127" s="4"/>
      <c r="D127" s="4" t="s">
        <v>372</v>
      </c>
      <c r="E127" s="5"/>
      <c r="F127" s="6">
        <v>1</v>
      </c>
      <c r="G127" s="6" t="s">
        <v>15</v>
      </c>
      <c r="H127" s="7">
        <f>I128 + I129 + I130 + I131</f>
        <v>89301.37</v>
      </c>
      <c r="I127" s="7">
        <f t="shared" si="3"/>
        <v>89301.37</v>
      </c>
      <c r="J127" s="8">
        <f>I127 / J3</f>
        <v>0.16421425420381119</v>
      </c>
    </row>
    <row r="128" spans="1:10" ht="64.95" customHeight="1" x14ac:dyDescent="0.25">
      <c r="A128" s="9" t="s">
        <v>373</v>
      </c>
      <c r="B128" s="9" t="s">
        <v>374</v>
      </c>
      <c r="C128" s="9" t="s">
        <v>18</v>
      </c>
      <c r="D128" s="9" t="s">
        <v>375</v>
      </c>
      <c r="E128" s="10" t="s">
        <v>376</v>
      </c>
      <c r="F128" s="11">
        <v>1</v>
      </c>
      <c r="G128" s="12">
        <v>52345.98</v>
      </c>
      <c r="H128" s="12">
        <f>TRUNC(TRUNC(G128 * J4, 2) + G128, 2)</f>
        <v>63605.599999999999</v>
      </c>
      <c r="I128" s="12">
        <f t="shared" si="3"/>
        <v>63605.599999999999</v>
      </c>
      <c r="J128" s="13">
        <f>I128 / J3</f>
        <v>0.1169628883317908</v>
      </c>
    </row>
    <row r="129" spans="1:10" ht="52.05" customHeight="1" x14ac:dyDescent="0.25">
      <c r="A129" s="9" t="s">
        <v>377</v>
      </c>
      <c r="B129" s="9" t="s">
        <v>378</v>
      </c>
      <c r="C129" s="9" t="s">
        <v>22</v>
      </c>
      <c r="D129" s="9" t="s">
        <v>379</v>
      </c>
      <c r="E129" s="10" t="s">
        <v>24</v>
      </c>
      <c r="F129" s="11">
        <v>270.89</v>
      </c>
      <c r="G129" s="12">
        <v>47.51</v>
      </c>
      <c r="H129" s="12">
        <f>TRUNC(TRUNC(G129 * J4, 2) + G129, 2)</f>
        <v>57.72</v>
      </c>
      <c r="I129" s="12">
        <f t="shared" si="3"/>
        <v>15635.77</v>
      </c>
      <c r="J129" s="13">
        <f>I129 / J3</f>
        <v>2.8752261129390569E-2</v>
      </c>
    </row>
    <row r="130" spans="1:10" ht="39" customHeight="1" x14ac:dyDescent="0.25">
      <c r="A130" s="9" t="s">
        <v>380</v>
      </c>
      <c r="B130" s="9" t="s">
        <v>381</v>
      </c>
      <c r="C130" s="9" t="s">
        <v>22</v>
      </c>
      <c r="D130" s="9" t="s">
        <v>382</v>
      </c>
      <c r="E130" s="10" t="s">
        <v>40</v>
      </c>
      <c r="F130" s="11">
        <v>26.3</v>
      </c>
      <c r="G130" s="12">
        <v>79.05</v>
      </c>
      <c r="H130" s="12">
        <f>TRUNC(TRUNC(G130 * J4, 2) + G130, 2)</f>
        <v>96.05</v>
      </c>
      <c r="I130" s="12">
        <f t="shared" si="3"/>
        <v>2526.11</v>
      </c>
      <c r="J130" s="13">
        <f>I130 / J3</f>
        <v>4.645206111471633E-3</v>
      </c>
    </row>
    <row r="131" spans="1:10" ht="39" customHeight="1" x14ac:dyDescent="0.25">
      <c r="A131" s="9" t="s">
        <v>383</v>
      </c>
      <c r="B131" s="9" t="s">
        <v>384</v>
      </c>
      <c r="C131" s="9" t="s">
        <v>22</v>
      </c>
      <c r="D131" s="9" t="s">
        <v>385</v>
      </c>
      <c r="E131" s="10" t="s">
        <v>40</v>
      </c>
      <c r="F131" s="11">
        <v>52.6</v>
      </c>
      <c r="G131" s="12">
        <v>117.88</v>
      </c>
      <c r="H131" s="12">
        <f>TRUNC(TRUNC(G131 * J4, 2) + G131, 2)</f>
        <v>143.22999999999999</v>
      </c>
      <c r="I131" s="12">
        <f t="shared" si="3"/>
        <v>7533.89</v>
      </c>
      <c r="J131" s="13">
        <f>I131 / J3</f>
        <v>1.3853898631158192E-2</v>
      </c>
    </row>
    <row r="132" spans="1:10" ht="24" customHeight="1" x14ac:dyDescent="0.25">
      <c r="A132" s="4" t="s">
        <v>386</v>
      </c>
      <c r="B132" s="4" t="s">
        <v>13</v>
      </c>
      <c r="C132" s="4"/>
      <c r="D132" s="4" t="s">
        <v>387</v>
      </c>
      <c r="E132" s="5"/>
      <c r="F132" s="6">
        <v>1</v>
      </c>
      <c r="G132" s="6" t="s">
        <v>15</v>
      </c>
      <c r="H132" s="7">
        <f>I133 + I134</f>
        <v>29471.370000000003</v>
      </c>
      <c r="I132" s="7">
        <f t="shared" si="3"/>
        <v>29471.37</v>
      </c>
      <c r="J132" s="8">
        <f>I132 / J3</f>
        <v>5.4194230669860663E-2</v>
      </c>
    </row>
    <row r="133" spans="1:10" ht="39" customHeight="1" x14ac:dyDescent="0.25">
      <c r="A133" s="9" t="s">
        <v>388</v>
      </c>
      <c r="B133" s="9" t="s">
        <v>389</v>
      </c>
      <c r="C133" s="9" t="s">
        <v>22</v>
      </c>
      <c r="D133" s="9" t="s">
        <v>390</v>
      </c>
      <c r="E133" s="10" t="s">
        <v>44</v>
      </c>
      <c r="F133" s="11">
        <v>12.68</v>
      </c>
      <c r="G133" s="12">
        <v>342.23</v>
      </c>
      <c r="H133" s="12">
        <f>TRUNC(TRUNC(G133 * J4, 2) + G133, 2)</f>
        <v>415.84</v>
      </c>
      <c r="I133" s="12">
        <f t="shared" si="3"/>
        <v>5272.85</v>
      </c>
      <c r="J133" s="13">
        <f>I133 / J3</f>
        <v>9.6961237020055345E-3</v>
      </c>
    </row>
    <row r="134" spans="1:10" ht="52.05" customHeight="1" x14ac:dyDescent="0.25">
      <c r="A134" s="9" t="s">
        <v>391</v>
      </c>
      <c r="B134" s="9" t="s">
        <v>392</v>
      </c>
      <c r="C134" s="9" t="s">
        <v>22</v>
      </c>
      <c r="D134" s="9" t="s">
        <v>393</v>
      </c>
      <c r="E134" s="10" t="s">
        <v>24</v>
      </c>
      <c r="F134" s="11">
        <v>245.87</v>
      </c>
      <c r="G134" s="12">
        <v>81</v>
      </c>
      <c r="H134" s="12">
        <f>TRUNC(TRUNC(G134 * J4, 2) + G134, 2)</f>
        <v>98.42</v>
      </c>
      <c r="I134" s="12">
        <f t="shared" ref="I134:I164" si="4">TRUNC(F134 * H134,2)</f>
        <v>24198.52</v>
      </c>
      <c r="J134" s="13">
        <f>I134 / J3</f>
        <v>4.4498106967855132E-2</v>
      </c>
    </row>
    <row r="135" spans="1:10" ht="24" customHeight="1" x14ac:dyDescent="0.25">
      <c r="A135" s="4" t="s">
        <v>394</v>
      </c>
      <c r="B135" s="4" t="s">
        <v>13</v>
      </c>
      <c r="C135" s="4"/>
      <c r="D135" s="4" t="s">
        <v>395</v>
      </c>
      <c r="E135" s="5"/>
      <c r="F135" s="6">
        <v>1</v>
      </c>
      <c r="G135" s="6" t="s">
        <v>15</v>
      </c>
      <c r="H135" s="7">
        <f>I136 + I137 + I138 + I139 + I140 + I141</f>
        <v>31840.870000000003</v>
      </c>
      <c r="I135" s="7">
        <f t="shared" si="4"/>
        <v>31840.87</v>
      </c>
      <c r="J135" s="8">
        <f>I135 / J3</f>
        <v>5.8551450221318052E-2</v>
      </c>
    </row>
    <row r="136" spans="1:10" ht="39" customHeight="1" x14ac:dyDescent="0.25">
      <c r="A136" s="9" t="s">
        <v>396</v>
      </c>
      <c r="B136" s="9" t="s">
        <v>397</v>
      </c>
      <c r="C136" s="9" t="s">
        <v>22</v>
      </c>
      <c r="D136" s="9" t="s">
        <v>398</v>
      </c>
      <c r="E136" s="10" t="s">
        <v>24</v>
      </c>
      <c r="F136" s="11">
        <v>584.22</v>
      </c>
      <c r="G136" s="12">
        <v>4.5</v>
      </c>
      <c r="H136" s="12">
        <f>TRUNC(TRUNC(G136 * J4, 2) + G136, 2)</f>
        <v>5.46</v>
      </c>
      <c r="I136" s="12">
        <f t="shared" si="4"/>
        <v>3189.84</v>
      </c>
      <c r="J136" s="13">
        <f>I136 / J3</f>
        <v>5.865724082726672E-3</v>
      </c>
    </row>
    <row r="137" spans="1:10" ht="39" customHeight="1" x14ac:dyDescent="0.25">
      <c r="A137" s="9" t="s">
        <v>399</v>
      </c>
      <c r="B137" s="9" t="s">
        <v>400</v>
      </c>
      <c r="C137" s="9" t="s">
        <v>22</v>
      </c>
      <c r="D137" s="9" t="s">
        <v>401</v>
      </c>
      <c r="E137" s="10" t="s">
        <v>24</v>
      </c>
      <c r="F137" s="11">
        <v>375.88</v>
      </c>
      <c r="G137" s="12">
        <v>3.79</v>
      </c>
      <c r="H137" s="12">
        <f>TRUNC(TRUNC(G137 * J4, 2) + G137, 2)</f>
        <v>4.5999999999999996</v>
      </c>
      <c r="I137" s="12">
        <f t="shared" si="4"/>
        <v>1729.04</v>
      </c>
      <c r="J137" s="13">
        <f>I137 / J3</f>
        <v>3.1794922529022533E-3</v>
      </c>
    </row>
    <row r="138" spans="1:10" ht="25.95" customHeight="1" x14ac:dyDescent="0.25">
      <c r="A138" s="9" t="s">
        <v>402</v>
      </c>
      <c r="B138" s="9" t="s">
        <v>403</v>
      </c>
      <c r="C138" s="9" t="s">
        <v>22</v>
      </c>
      <c r="D138" s="9" t="s">
        <v>404</v>
      </c>
      <c r="E138" s="10" t="s">
        <v>24</v>
      </c>
      <c r="F138" s="11">
        <v>584.22</v>
      </c>
      <c r="G138" s="12">
        <v>11.53</v>
      </c>
      <c r="H138" s="12">
        <f>TRUNC(TRUNC(G138 * J4, 2) + G138, 2)</f>
        <v>14.01</v>
      </c>
      <c r="I138" s="12">
        <f t="shared" si="4"/>
        <v>8184.92</v>
      </c>
      <c r="J138" s="13">
        <f>I138 / J3</f>
        <v>1.5051062861833569E-2</v>
      </c>
    </row>
    <row r="139" spans="1:10" ht="25.95" customHeight="1" x14ac:dyDescent="0.25">
      <c r="A139" s="9" t="s">
        <v>405</v>
      </c>
      <c r="B139" s="9" t="s">
        <v>406</v>
      </c>
      <c r="C139" s="9" t="s">
        <v>22</v>
      </c>
      <c r="D139" s="9" t="s">
        <v>407</v>
      </c>
      <c r="E139" s="10" t="s">
        <v>24</v>
      </c>
      <c r="F139" s="11">
        <v>375.88</v>
      </c>
      <c r="G139" s="12">
        <v>18.87</v>
      </c>
      <c r="H139" s="12">
        <f>TRUNC(TRUNC(G139 * J4, 2) + G139, 2)</f>
        <v>22.92</v>
      </c>
      <c r="I139" s="12">
        <f t="shared" si="4"/>
        <v>8615.16</v>
      </c>
      <c r="J139" s="13">
        <f>I139 / J3</f>
        <v>1.5842221393092916E-2</v>
      </c>
    </row>
    <row r="140" spans="1:10" ht="25.95" customHeight="1" x14ac:dyDescent="0.25">
      <c r="A140" s="9" t="s">
        <v>408</v>
      </c>
      <c r="B140" s="9" t="s">
        <v>409</v>
      </c>
      <c r="C140" s="9" t="s">
        <v>22</v>
      </c>
      <c r="D140" s="9" t="s">
        <v>410</v>
      </c>
      <c r="E140" s="10" t="s">
        <v>24</v>
      </c>
      <c r="F140" s="11">
        <v>375.88</v>
      </c>
      <c r="G140" s="12">
        <v>10.77</v>
      </c>
      <c r="H140" s="12">
        <f>TRUNC(TRUNC(G140 * J4, 2) + G140, 2)</f>
        <v>13.08</v>
      </c>
      <c r="I140" s="12">
        <f t="shared" si="4"/>
        <v>4916.51</v>
      </c>
      <c r="J140" s="13">
        <f>I140 / J3</f>
        <v>9.040858196638862E-3</v>
      </c>
    </row>
    <row r="141" spans="1:10" ht="25.95" customHeight="1" x14ac:dyDescent="0.25">
      <c r="A141" s="9" t="s">
        <v>411</v>
      </c>
      <c r="B141" s="9" t="s">
        <v>412</v>
      </c>
      <c r="C141" s="9" t="s">
        <v>22</v>
      </c>
      <c r="D141" s="9" t="s">
        <v>413</v>
      </c>
      <c r="E141" s="10" t="s">
        <v>24</v>
      </c>
      <c r="F141" s="11">
        <v>584.22</v>
      </c>
      <c r="G141" s="12">
        <v>7.34</v>
      </c>
      <c r="H141" s="12">
        <f>TRUNC(TRUNC(G141 * J4, 2) + G141, 2)</f>
        <v>8.91</v>
      </c>
      <c r="I141" s="12">
        <f t="shared" si="4"/>
        <v>5205.3999999999996</v>
      </c>
      <c r="J141" s="13">
        <f>I141 / J3</f>
        <v>9.5720914341237851E-3</v>
      </c>
    </row>
    <row r="142" spans="1:10" ht="24" customHeight="1" x14ac:dyDescent="0.25">
      <c r="A142" s="4" t="s">
        <v>414</v>
      </c>
      <c r="B142" s="4" t="s">
        <v>13</v>
      </c>
      <c r="C142" s="4"/>
      <c r="D142" s="4" t="s">
        <v>415</v>
      </c>
      <c r="E142" s="5"/>
      <c r="F142" s="6">
        <v>1</v>
      </c>
      <c r="G142" s="6" t="s">
        <v>15</v>
      </c>
      <c r="H142" s="7">
        <f>I143 + I144 + I145</f>
        <v>52292.03</v>
      </c>
      <c r="I142" s="7">
        <f t="shared" si="4"/>
        <v>52292.03</v>
      </c>
      <c r="J142" s="8">
        <f>I142 / J3</f>
        <v>9.6158622283771464E-2</v>
      </c>
    </row>
    <row r="143" spans="1:10" ht="39" customHeight="1" x14ac:dyDescent="0.25">
      <c r="A143" s="9" t="s">
        <v>416</v>
      </c>
      <c r="B143" s="9" t="s">
        <v>417</v>
      </c>
      <c r="C143" s="9" t="s">
        <v>22</v>
      </c>
      <c r="D143" s="9" t="s">
        <v>418</v>
      </c>
      <c r="E143" s="10" t="s">
        <v>24</v>
      </c>
      <c r="F143" s="11">
        <v>37.869999999999997</v>
      </c>
      <c r="G143" s="12">
        <v>100.25</v>
      </c>
      <c r="H143" s="12">
        <f>TRUNC(TRUNC(G143 * J4, 2) + G143, 2)</f>
        <v>121.81</v>
      </c>
      <c r="I143" s="12">
        <f t="shared" si="4"/>
        <v>4612.9399999999996</v>
      </c>
      <c r="J143" s="13">
        <f>I143 / J3</f>
        <v>8.482630241696501E-3</v>
      </c>
    </row>
    <row r="144" spans="1:10" ht="39" customHeight="1" x14ac:dyDescent="0.25">
      <c r="A144" s="9" t="s">
        <v>419</v>
      </c>
      <c r="B144" s="9" t="s">
        <v>420</v>
      </c>
      <c r="C144" s="9" t="s">
        <v>22</v>
      </c>
      <c r="D144" s="9" t="s">
        <v>421</v>
      </c>
      <c r="E144" s="10" t="s">
        <v>24</v>
      </c>
      <c r="F144" s="11">
        <v>104.75</v>
      </c>
      <c r="G144" s="12">
        <v>51.57</v>
      </c>
      <c r="H144" s="12">
        <f>TRUNC(TRUNC(G144 * J4, 2) + G144, 2)</f>
        <v>62.66</v>
      </c>
      <c r="I144" s="12">
        <f t="shared" si="4"/>
        <v>6563.63</v>
      </c>
      <c r="J144" s="13">
        <f>I144 / J3</f>
        <v>1.2069709628416241E-2</v>
      </c>
    </row>
    <row r="145" spans="1:10" ht="25.95" customHeight="1" x14ac:dyDescent="0.25">
      <c r="A145" s="9" t="s">
        <v>422</v>
      </c>
      <c r="B145" s="9" t="s">
        <v>423</v>
      </c>
      <c r="C145" s="9" t="s">
        <v>22</v>
      </c>
      <c r="D145" s="9" t="s">
        <v>424</v>
      </c>
      <c r="E145" s="10" t="s">
        <v>24</v>
      </c>
      <c r="F145" s="11">
        <v>211</v>
      </c>
      <c r="G145" s="12">
        <v>160.37</v>
      </c>
      <c r="H145" s="12">
        <f>TRUNC(TRUNC(G145 * J4, 2) + G145, 2)</f>
        <v>194.86</v>
      </c>
      <c r="I145" s="12">
        <f t="shared" si="4"/>
        <v>41115.46</v>
      </c>
      <c r="J145" s="13">
        <f>I145 / J3</f>
        <v>7.5606282413658729E-2</v>
      </c>
    </row>
    <row r="146" spans="1:10" ht="24" customHeight="1" x14ac:dyDescent="0.25">
      <c r="A146" s="4" t="s">
        <v>425</v>
      </c>
      <c r="B146" s="4" t="s">
        <v>13</v>
      </c>
      <c r="C146" s="4"/>
      <c r="D146" s="4" t="s">
        <v>426</v>
      </c>
      <c r="E146" s="5"/>
      <c r="F146" s="6">
        <v>1</v>
      </c>
      <c r="G146" s="6" t="s">
        <v>15</v>
      </c>
      <c r="H146" s="7">
        <f>I147 + I148 + I149 + I150</f>
        <v>16008.499999999998</v>
      </c>
      <c r="I146" s="7">
        <f t="shared" si="4"/>
        <v>16008.5</v>
      </c>
      <c r="J146" s="8">
        <f>I146 / J3</f>
        <v>2.9437665832245479E-2</v>
      </c>
    </row>
    <row r="147" spans="1:10" ht="52.05" customHeight="1" x14ac:dyDescent="0.25">
      <c r="A147" s="9" t="s">
        <v>427</v>
      </c>
      <c r="B147" s="9" t="s">
        <v>428</v>
      </c>
      <c r="C147" s="9" t="s">
        <v>18</v>
      </c>
      <c r="D147" s="9" t="s">
        <v>429</v>
      </c>
      <c r="E147" s="10" t="s">
        <v>24</v>
      </c>
      <c r="F147" s="11">
        <v>36.380000000000003</v>
      </c>
      <c r="G147" s="12">
        <v>88.01</v>
      </c>
      <c r="H147" s="12">
        <f>TRUNC(TRUNC(G147 * J4, 2) + G147, 2)</f>
        <v>106.94</v>
      </c>
      <c r="I147" s="12">
        <f t="shared" si="4"/>
        <v>3890.47</v>
      </c>
      <c r="J147" s="13">
        <f>I147 / J3</f>
        <v>7.1540966230674991E-3</v>
      </c>
    </row>
    <row r="148" spans="1:10" ht="52.05" customHeight="1" x14ac:dyDescent="0.25">
      <c r="A148" s="9" t="s">
        <v>430</v>
      </c>
      <c r="B148" s="9" t="s">
        <v>431</v>
      </c>
      <c r="C148" s="9" t="s">
        <v>18</v>
      </c>
      <c r="D148" s="9" t="s">
        <v>432</v>
      </c>
      <c r="E148" s="10" t="s">
        <v>24</v>
      </c>
      <c r="F148" s="11">
        <v>174.16</v>
      </c>
      <c r="G148" s="12">
        <v>20.16</v>
      </c>
      <c r="H148" s="12">
        <f>TRUNC(TRUNC(G148 * J4, 2) + G148, 2)</f>
        <v>24.49</v>
      </c>
      <c r="I148" s="12">
        <f t="shared" si="4"/>
        <v>4265.17</v>
      </c>
      <c r="J148" s="13">
        <f>I148 / J3</f>
        <v>7.8431239140280759E-3</v>
      </c>
    </row>
    <row r="149" spans="1:10" ht="52.05" customHeight="1" x14ac:dyDescent="0.25">
      <c r="A149" s="9" t="s">
        <v>433</v>
      </c>
      <c r="B149" s="9" t="s">
        <v>84</v>
      </c>
      <c r="C149" s="9" t="s">
        <v>22</v>
      </c>
      <c r="D149" s="9" t="s">
        <v>85</v>
      </c>
      <c r="E149" s="10" t="s">
        <v>24</v>
      </c>
      <c r="F149" s="11">
        <v>174.16</v>
      </c>
      <c r="G149" s="12">
        <v>5.91</v>
      </c>
      <c r="H149" s="12">
        <f>TRUNC(TRUNC(G149 * J4, 2) + G149, 2)</f>
        <v>7.18</v>
      </c>
      <c r="I149" s="12">
        <f t="shared" si="4"/>
        <v>1250.46</v>
      </c>
      <c r="J149" s="13">
        <f>I149 / J3</f>
        <v>2.2994423972633091E-3</v>
      </c>
    </row>
    <row r="150" spans="1:10" ht="52.05" customHeight="1" x14ac:dyDescent="0.25">
      <c r="A150" s="9" t="s">
        <v>434</v>
      </c>
      <c r="B150" s="9" t="s">
        <v>87</v>
      </c>
      <c r="C150" s="9" t="s">
        <v>22</v>
      </c>
      <c r="D150" s="9" t="s">
        <v>88</v>
      </c>
      <c r="E150" s="10" t="s">
        <v>24</v>
      </c>
      <c r="F150" s="11">
        <v>174.16</v>
      </c>
      <c r="G150" s="12">
        <v>31.2</v>
      </c>
      <c r="H150" s="12">
        <f>TRUNC(TRUNC(G150 * J4, 2) + G150, 2)</f>
        <v>37.909999999999997</v>
      </c>
      <c r="I150" s="12">
        <f t="shared" si="4"/>
        <v>6602.4</v>
      </c>
      <c r="J150" s="13">
        <f>I150 / J3</f>
        <v>1.2141002897886595E-2</v>
      </c>
    </row>
    <row r="151" spans="1:10" ht="24" customHeight="1" x14ac:dyDescent="0.25">
      <c r="A151" s="4" t="s">
        <v>435</v>
      </c>
      <c r="B151" s="4" t="s">
        <v>13</v>
      </c>
      <c r="C151" s="4"/>
      <c r="D151" s="4" t="s">
        <v>436</v>
      </c>
      <c r="E151" s="5"/>
      <c r="F151" s="6">
        <v>1</v>
      </c>
      <c r="G151" s="6" t="s">
        <v>15</v>
      </c>
      <c r="H151" s="7">
        <f>I152</f>
        <v>590.54</v>
      </c>
      <c r="I151" s="7">
        <f t="shared" si="4"/>
        <v>590.54</v>
      </c>
      <c r="J151" s="8">
        <f>I151 / J3</f>
        <v>1.0859305481821684E-3</v>
      </c>
    </row>
    <row r="152" spans="1:10" ht="24" customHeight="1" x14ac:dyDescent="0.25">
      <c r="A152" s="9" t="s">
        <v>437</v>
      </c>
      <c r="B152" s="9" t="s">
        <v>438</v>
      </c>
      <c r="C152" s="9" t="s">
        <v>108</v>
      </c>
      <c r="D152" s="9" t="s">
        <v>439</v>
      </c>
      <c r="E152" s="10" t="s">
        <v>24</v>
      </c>
      <c r="F152" s="11">
        <v>270.89</v>
      </c>
      <c r="G152" s="12">
        <v>1.8</v>
      </c>
      <c r="H152" s="12">
        <f>TRUNC(TRUNC(G152 * J4, 2) + G152, 2)</f>
        <v>2.1800000000000002</v>
      </c>
      <c r="I152" s="12">
        <f t="shared" si="4"/>
        <v>590.54</v>
      </c>
      <c r="J152" s="13">
        <f>I152 / J3</f>
        <v>1.0859305481821684E-3</v>
      </c>
    </row>
    <row r="153" spans="1:10" ht="24" customHeight="1" x14ac:dyDescent="0.25">
      <c r="A153" s="4" t="s">
        <v>440</v>
      </c>
      <c r="B153" s="4" t="s">
        <v>13</v>
      </c>
      <c r="C153" s="4"/>
      <c r="D153" s="4" t="s">
        <v>441</v>
      </c>
      <c r="E153" s="5"/>
      <c r="F153" s="6">
        <v>1</v>
      </c>
      <c r="G153" s="6" t="s">
        <v>15</v>
      </c>
      <c r="H153" s="7">
        <f>I154 + I155 + I156 + I157 + I158 + I159 + I160 + I161 + I162 + I163 + I164</f>
        <v>34849.049999999996</v>
      </c>
      <c r="I153" s="7">
        <f t="shared" si="4"/>
        <v>34849.050000000003</v>
      </c>
      <c r="J153" s="8">
        <f>I153 / J3</f>
        <v>6.4083123869895023E-2</v>
      </c>
    </row>
    <row r="154" spans="1:10" ht="52.05" customHeight="1" x14ac:dyDescent="0.25">
      <c r="A154" s="9" t="s">
        <v>442</v>
      </c>
      <c r="B154" s="9" t="s">
        <v>428</v>
      </c>
      <c r="C154" s="9" t="s">
        <v>18</v>
      </c>
      <c r="D154" s="9" t="s">
        <v>429</v>
      </c>
      <c r="E154" s="10" t="s">
        <v>24</v>
      </c>
      <c r="F154" s="11">
        <v>7.51</v>
      </c>
      <c r="G154" s="12">
        <v>88.01</v>
      </c>
      <c r="H154" s="12">
        <f>TRUNC(TRUNC(G154 * J4, 2) + G154, 2)</f>
        <v>106.94</v>
      </c>
      <c r="I154" s="12">
        <f t="shared" si="4"/>
        <v>803.11</v>
      </c>
      <c r="J154" s="13">
        <f>I154 / J3</f>
        <v>1.4768206769238009E-3</v>
      </c>
    </row>
    <row r="155" spans="1:10" ht="52.05" customHeight="1" x14ac:dyDescent="0.25">
      <c r="A155" s="9" t="s">
        <v>443</v>
      </c>
      <c r="B155" s="9" t="s">
        <v>431</v>
      </c>
      <c r="C155" s="9" t="s">
        <v>18</v>
      </c>
      <c r="D155" s="9" t="s">
        <v>432</v>
      </c>
      <c r="E155" s="10" t="s">
        <v>24</v>
      </c>
      <c r="F155" s="11">
        <v>15.01</v>
      </c>
      <c r="G155" s="12">
        <v>20.16</v>
      </c>
      <c r="H155" s="12">
        <f>TRUNC(TRUNC(G155 * J4, 2) + G155, 2)</f>
        <v>24.49</v>
      </c>
      <c r="I155" s="12">
        <f t="shared" si="4"/>
        <v>367.59</v>
      </c>
      <c r="J155" s="13">
        <f>I155 / J3</f>
        <v>6.7595287399038729E-4</v>
      </c>
    </row>
    <row r="156" spans="1:10" ht="52.05" customHeight="1" x14ac:dyDescent="0.25">
      <c r="A156" s="9" t="s">
        <v>444</v>
      </c>
      <c r="B156" s="9" t="s">
        <v>84</v>
      </c>
      <c r="C156" s="9" t="s">
        <v>22</v>
      </c>
      <c r="D156" s="9" t="s">
        <v>85</v>
      </c>
      <c r="E156" s="10" t="s">
        <v>24</v>
      </c>
      <c r="F156" s="11">
        <v>15.01</v>
      </c>
      <c r="G156" s="12">
        <v>5.91</v>
      </c>
      <c r="H156" s="12">
        <f>TRUNC(TRUNC(G156 * J4, 2) + G156, 2)</f>
        <v>7.18</v>
      </c>
      <c r="I156" s="12">
        <f t="shared" si="4"/>
        <v>107.77</v>
      </c>
      <c r="J156" s="13">
        <f>I156 / J3</f>
        <v>1.9817579702914671E-4</v>
      </c>
    </row>
    <row r="157" spans="1:10" ht="52.05" customHeight="1" x14ac:dyDescent="0.25">
      <c r="A157" s="9" t="s">
        <v>445</v>
      </c>
      <c r="B157" s="9" t="s">
        <v>87</v>
      </c>
      <c r="C157" s="9" t="s">
        <v>22</v>
      </c>
      <c r="D157" s="9" t="s">
        <v>88</v>
      </c>
      <c r="E157" s="10" t="s">
        <v>24</v>
      </c>
      <c r="F157" s="11">
        <v>15.01</v>
      </c>
      <c r="G157" s="12">
        <v>31.2</v>
      </c>
      <c r="H157" s="12">
        <f>TRUNC(TRUNC(G157 * J4, 2) + G157, 2)</f>
        <v>37.909999999999997</v>
      </c>
      <c r="I157" s="12">
        <f t="shared" si="4"/>
        <v>569.02</v>
      </c>
      <c r="J157" s="13">
        <f>I157 / J3</f>
        <v>1.0463579106015132E-3</v>
      </c>
    </row>
    <row r="158" spans="1:10" ht="52.05" customHeight="1" x14ac:dyDescent="0.25">
      <c r="A158" s="9" t="s">
        <v>446</v>
      </c>
      <c r="B158" s="9" t="s">
        <v>447</v>
      </c>
      <c r="C158" s="9" t="s">
        <v>18</v>
      </c>
      <c r="D158" s="9" t="s">
        <v>448</v>
      </c>
      <c r="E158" s="10" t="s">
        <v>24</v>
      </c>
      <c r="F158" s="11">
        <v>55.47</v>
      </c>
      <c r="G158" s="12">
        <v>15.71</v>
      </c>
      <c r="H158" s="12">
        <f>TRUNC(TRUNC(G158 * J4, 2) + G158, 2)</f>
        <v>19.079999999999998</v>
      </c>
      <c r="I158" s="12">
        <f t="shared" si="4"/>
        <v>1058.3599999999999</v>
      </c>
      <c r="J158" s="13">
        <f>I158 / J3</f>
        <v>1.946194085030785E-3</v>
      </c>
    </row>
    <row r="159" spans="1:10" ht="52.05" customHeight="1" x14ac:dyDescent="0.25">
      <c r="A159" s="9" t="s">
        <v>449</v>
      </c>
      <c r="B159" s="9" t="s">
        <v>450</v>
      </c>
      <c r="C159" s="9" t="s">
        <v>22</v>
      </c>
      <c r="D159" s="9" t="s">
        <v>451</v>
      </c>
      <c r="E159" s="10" t="s">
        <v>24</v>
      </c>
      <c r="F159" s="11">
        <v>68.349999999999994</v>
      </c>
      <c r="G159" s="12">
        <v>176.78</v>
      </c>
      <c r="H159" s="12">
        <f>TRUNC(TRUNC(G159 * J4, 2) + G159, 2)</f>
        <v>214.8</v>
      </c>
      <c r="I159" s="12">
        <f t="shared" si="4"/>
        <v>14681.58</v>
      </c>
      <c r="J159" s="13">
        <f>I159 / J3</f>
        <v>2.6997622883429339E-2</v>
      </c>
    </row>
    <row r="160" spans="1:10" ht="39" customHeight="1" x14ac:dyDescent="0.25">
      <c r="A160" s="9" t="s">
        <v>452</v>
      </c>
      <c r="B160" s="9" t="s">
        <v>453</v>
      </c>
      <c r="C160" s="9" t="s">
        <v>108</v>
      </c>
      <c r="D160" s="9" t="s">
        <v>454</v>
      </c>
      <c r="E160" s="10" t="s">
        <v>24</v>
      </c>
      <c r="F160" s="11">
        <v>68.349999999999994</v>
      </c>
      <c r="G160" s="12">
        <v>180.22</v>
      </c>
      <c r="H160" s="12">
        <f>TRUNC(TRUNC(G160 * J4, 2) + G160, 2)</f>
        <v>218.98</v>
      </c>
      <c r="I160" s="12">
        <f t="shared" si="4"/>
        <v>14967.28</v>
      </c>
      <c r="J160" s="13">
        <f>I160 / J3</f>
        <v>2.7522990102611184E-2</v>
      </c>
    </row>
    <row r="161" spans="1:11" ht="52.05" customHeight="1" x14ac:dyDescent="0.25">
      <c r="A161" s="9" t="s">
        <v>455</v>
      </c>
      <c r="B161" s="9" t="s">
        <v>81</v>
      </c>
      <c r="C161" s="9" t="s">
        <v>22</v>
      </c>
      <c r="D161" s="9" t="s">
        <v>82</v>
      </c>
      <c r="E161" s="10" t="s">
        <v>24</v>
      </c>
      <c r="F161" s="11">
        <v>10.58</v>
      </c>
      <c r="G161" s="12">
        <v>64.819999999999993</v>
      </c>
      <c r="H161" s="12">
        <f>TRUNC(TRUNC(G161 * J4, 2) + G161, 2)</f>
        <v>78.760000000000005</v>
      </c>
      <c r="I161" s="12">
        <f t="shared" si="4"/>
        <v>833.28</v>
      </c>
      <c r="J161" s="13">
        <f>I161 / J3</f>
        <v>1.5322996023795804E-3</v>
      </c>
    </row>
    <row r="162" spans="1:11" ht="24" customHeight="1" x14ac:dyDescent="0.25">
      <c r="A162" s="9" t="s">
        <v>456</v>
      </c>
      <c r="B162" s="9" t="s">
        <v>457</v>
      </c>
      <c r="C162" s="9" t="s">
        <v>34</v>
      </c>
      <c r="D162" s="9" t="s">
        <v>458</v>
      </c>
      <c r="E162" s="10" t="s">
        <v>36</v>
      </c>
      <c r="F162" s="11">
        <v>4</v>
      </c>
      <c r="G162" s="12">
        <v>76.53</v>
      </c>
      <c r="H162" s="12">
        <f>TRUNC(TRUNC(G162 * J4, 2) + G162, 2)</f>
        <v>92.99</v>
      </c>
      <c r="I162" s="12">
        <f t="shared" si="4"/>
        <v>371.96</v>
      </c>
      <c r="J162" s="13">
        <f>I162 / J3</f>
        <v>6.8398876740244417E-4</v>
      </c>
    </row>
    <row r="163" spans="1:11" ht="25.95" customHeight="1" x14ac:dyDescent="0.25">
      <c r="A163" s="9" t="s">
        <v>459</v>
      </c>
      <c r="B163" s="9" t="s">
        <v>460</v>
      </c>
      <c r="C163" s="9" t="s">
        <v>34</v>
      </c>
      <c r="D163" s="9" t="s">
        <v>461</v>
      </c>
      <c r="E163" s="10" t="s">
        <v>36</v>
      </c>
      <c r="F163" s="11">
        <v>8</v>
      </c>
      <c r="G163" s="12">
        <v>110.87</v>
      </c>
      <c r="H163" s="12">
        <f>TRUNC(TRUNC(G163 * J4, 2) + G163, 2)</f>
        <v>134.71</v>
      </c>
      <c r="I163" s="12">
        <f t="shared" si="4"/>
        <v>1077.68</v>
      </c>
      <c r="J163" s="13">
        <f>I163 / J3</f>
        <v>1.9817211927472475E-3</v>
      </c>
    </row>
    <row r="164" spans="1:11" ht="24" customHeight="1" x14ac:dyDescent="0.25">
      <c r="A164" s="9" t="s">
        <v>462</v>
      </c>
      <c r="B164" s="9" t="s">
        <v>463</v>
      </c>
      <c r="C164" s="9" t="s">
        <v>108</v>
      </c>
      <c r="D164" s="9" t="s">
        <v>464</v>
      </c>
      <c r="E164" s="10" t="s">
        <v>110</v>
      </c>
      <c r="F164" s="11">
        <v>1</v>
      </c>
      <c r="G164" s="12">
        <v>9.4</v>
      </c>
      <c r="H164" s="12">
        <f>TRUNC(TRUNC(G164 * J4, 2) + G164, 2)</f>
        <v>11.42</v>
      </c>
      <c r="I164" s="12">
        <f t="shared" si="4"/>
        <v>11.42</v>
      </c>
      <c r="J164" s="13">
        <f>I164 / J3</f>
        <v>2.0999977749585743E-5</v>
      </c>
    </row>
    <row r="165" spans="1:11" s="166" customFormat="1" ht="37.799999999999997" customHeight="1" x14ac:dyDescent="0.25"/>
    <row r="166" spans="1:11" x14ac:dyDescent="0.25">
      <c r="A166" s="162"/>
      <c r="B166" s="162"/>
      <c r="C166" s="162"/>
      <c r="D166" s="27"/>
      <c r="E166" s="19"/>
      <c r="F166" s="159" t="s">
        <v>536</v>
      </c>
      <c r="G166" s="162"/>
      <c r="H166" s="163">
        <v>447263.24</v>
      </c>
      <c r="I166" s="162"/>
      <c r="J166" s="162"/>
    </row>
    <row r="167" spans="1:11" x14ac:dyDescent="0.25">
      <c r="A167" s="162"/>
      <c r="B167" s="162"/>
      <c r="C167" s="162"/>
      <c r="D167" s="27"/>
      <c r="E167" s="19"/>
      <c r="F167" s="159" t="s">
        <v>535</v>
      </c>
      <c r="G167" s="162"/>
      <c r="H167" s="163">
        <v>96546.859999999986</v>
      </c>
      <c r="I167" s="162"/>
      <c r="J167" s="162"/>
    </row>
    <row r="168" spans="1:11" x14ac:dyDescent="0.25">
      <c r="A168" s="162"/>
      <c r="B168" s="162"/>
      <c r="C168" s="162"/>
      <c r="D168" s="27"/>
      <c r="E168" s="19"/>
      <c r="F168" s="159" t="s">
        <v>534</v>
      </c>
      <c r="G168" s="162"/>
      <c r="H168" s="163">
        <v>543810.1</v>
      </c>
      <c r="I168" s="162"/>
      <c r="J168" s="162"/>
      <c r="K168" s="61"/>
    </row>
    <row r="169" spans="1:11" ht="60" customHeight="1" x14ac:dyDescent="0.25">
      <c r="A169" s="18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1" ht="70.05" customHeight="1" x14ac:dyDescent="0.25">
      <c r="A170" s="164" t="s">
        <v>465</v>
      </c>
      <c r="B170" s="161"/>
      <c r="C170" s="161"/>
      <c r="D170" s="161"/>
      <c r="E170" s="161"/>
      <c r="F170" s="161"/>
      <c r="G170" s="161"/>
      <c r="H170" s="161"/>
      <c r="I170" s="161"/>
      <c r="J170" s="161"/>
    </row>
  </sheetData>
  <mergeCells count="19">
    <mergeCell ref="A168:C168"/>
    <mergeCell ref="F168:G168"/>
    <mergeCell ref="H168:J168"/>
    <mergeCell ref="A170:J170"/>
    <mergeCell ref="A165:XFD165"/>
    <mergeCell ref="A166:C166"/>
    <mergeCell ref="F166:G166"/>
    <mergeCell ref="H166:J166"/>
    <mergeCell ref="A167:C167"/>
    <mergeCell ref="F167:G167"/>
    <mergeCell ref="H167:J167"/>
    <mergeCell ref="H3:I3"/>
    <mergeCell ref="H4:I4"/>
    <mergeCell ref="E1:F1"/>
    <mergeCell ref="G1:H1"/>
    <mergeCell ref="I1:J1"/>
    <mergeCell ref="E2:F2"/>
    <mergeCell ref="G2:H2"/>
    <mergeCell ref="I2:J2"/>
  </mergeCells>
  <pageMargins left="0.5" right="0.5" top="1" bottom="1" header="0.5" footer="0.5"/>
  <pageSetup paperSize="9" scale="73" fitToHeight="0" orientation="landscape" r:id="rId1"/>
  <headerFooter>
    <oddHeader>&amp;L &amp;C &amp;R</oddHeader>
    <oddFooter>&amp;L &amp;C &amp;R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F0EC5-0C73-4113-BB5C-7AC32691391E}">
  <dimension ref="A1:U58"/>
  <sheetViews>
    <sheetView view="pageBreakPreview" topLeftCell="B1" zoomScaleNormal="100" zoomScaleSheetLayoutView="100" workbookViewId="0">
      <selection activeCell="P2" sqref="P2"/>
    </sheetView>
  </sheetViews>
  <sheetFormatPr defaultColWidth="8.796875" defaultRowHeight="13.8" x14ac:dyDescent="0.25"/>
  <cols>
    <col min="1" max="1" width="3.296875" hidden="1" customWidth="1"/>
    <col min="2" max="2" width="24.59765625" customWidth="1"/>
    <col min="3" max="3" width="29.59765625" customWidth="1"/>
    <col min="4" max="21" width="6.69921875" customWidth="1"/>
    <col min="257" max="257" width="3.296875" customWidth="1"/>
    <col min="258" max="258" width="30.19921875" customWidth="1"/>
    <col min="259" max="259" width="14.296875" customWidth="1"/>
    <col min="260" max="260" width="9.796875" customWidth="1"/>
    <col min="261" max="261" width="10.59765625" customWidth="1"/>
    <col min="262" max="262" width="9.09765625" customWidth="1"/>
    <col min="263" max="264" width="9.296875" customWidth="1"/>
    <col min="265" max="265" width="9" customWidth="1"/>
    <col min="267" max="267" width="8.796875" customWidth="1"/>
    <col min="272" max="272" width="12" bestFit="1" customWidth="1"/>
    <col min="513" max="513" width="3.296875" customWidth="1"/>
    <col min="514" max="514" width="30.19921875" customWidth="1"/>
    <col min="515" max="515" width="14.296875" customWidth="1"/>
    <col min="516" max="516" width="9.796875" customWidth="1"/>
    <col min="517" max="517" width="10.59765625" customWidth="1"/>
    <col min="518" max="518" width="9.09765625" customWidth="1"/>
    <col min="519" max="520" width="9.296875" customWidth="1"/>
    <col min="521" max="521" width="9" customWidth="1"/>
    <col min="523" max="523" width="8.796875" customWidth="1"/>
    <col min="528" max="528" width="12" bestFit="1" customWidth="1"/>
    <col min="769" max="769" width="3.296875" customWidth="1"/>
    <col min="770" max="770" width="30.19921875" customWidth="1"/>
    <col min="771" max="771" width="14.296875" customWidth="1"/>
    <col min="772" max="772" width="9.796875" customWidth="1"/>
    <col min="773" max="773" width="10.59765625" customWidth="1"/>
    <col min="774" max="774" width="9.09765625" customWidth="1"/>
    <col min="775" max="776" width="9.296875" customWidth="1"/>
    <col min="777" max="777" width="9" customWidth="1"/>
    <col min="779" max="779" width="8.796875" customWidth="1"/>
    <col min="784" max="784" width="12" bestFit="1" customWidth="1"/>
    <col min="1025" max="1025" width="3.296875" customWidth="1"/>
    <col min="1026" max="1026" width="30.19921875" customWidth="1"/>
    <col min="1027" max="1027" width="14.296875" customWidth="1"/>
    <col min="1028" max="1028" width="9.796875" customWidth="1"/>
    <col min="1029" max="1029" width="10.59765625" customWidth="1"/>
    <col min="1030" max="1030" width="9.09765625" customWidth="1"/>
    <col min="1031" max="1032" width="9.296875" customWidth="1"/>
    <col min="1033" max="1033" width="9" customWidth="1"/>
    <col min="1035" max="1035" width="8.796875" customWidth="1"/>
    <col min="1040" max="1040" width="12" bestFit="1" customWidth="1"/>
    <col min="1281" max="1281" width="3.296875" customWidth="1"/>
    <col min="1282" max="1282" width="30.19921875" customWidth="1"/>
    <col min="1283" max="1283" width="14.296875" customWidth="1"/>
    <col min="1284" max="1284" width="9.796875" customWidth="1"/>
    <col min="1285" max="1285" width="10.59765625" customWidth="1"/>
    <col min="1286" max="1286" width="9.09765625" customWidth="1"/>
    <col min="1287" max="1288" width="9.296875" customWidth="1"/>
    <col min="1289" max="1289" width="9" customWidth="1"/>
    <col min="1291" max="1291" width="8.796875" customWidth="1"/>
    <col min="1296" max="1296" width="12" bestFit="1" customWidth="1"/>
    <col min="1537" max="1537" width="3.296875" customWidth="1"/>
    <col min="1538" max="1538" width="30.19921875" customWidth="1"/>
    <col min="1539" max="1539" width="14.296875" customWidth="1"/>
    <col min="1540" max="1540" width="9.796875" customWidth="1"/>
    <col min="1541" max="1541" width="10.59765625" customWidth="1"/>
    <col min="1542" max="1542" width="9.09765625" customWidth="1"/>
    <col min="1543" max="1544" width="9.296875" customWidth="1"/>
    <col min="1545" max="1545" width="9" customWidth="1"/>
    <col min="1547" max="1547" width="8.796875" customWidth="1"/>
    <col min="1552" max="1552" width="12" bestFit="1" customWidth="1"/>
    <col min="1793" max="1793" width="3.296875" customWidth="1"/>
    <col min="1794" max="1794" width="30.19921875" customWidth="1"/>
    <col min="1795" max="1795" width="14.296875" customWidth="1"/>
    <col min="1796" max="1796" width="9.796875" customWidth="1"/>
    <col min="1797" max="1797" width="10.59765625" customWidth="1"/>
    <col min="1798" max="1798" width="9.09765625" customWidth="1"/>
    <col min="1799" max="1800" width="9.296875" customWidth="1"/>
    <col min="1801" max="1801" width="9" customWidth="1"/>
    <col min="1803" max="1803" width="8.796875" customWidth="1"/>
    <col min="1808" max="1808" width="12" bestFit="1" customWidth="1"/>
    <col min="2049" max="2049" width="3.296875" customWidth="1"/>
    <col min="2050" max="2050" width="30.19921875" customWidth="1"/>
    <col min="2051" max="2051" width="14.296875" customWidth="1"/>
    <col min="2052" max="2052" width="9.796875" customWidth="1"/>
    <col min="2053" max="2053" width="10.59765625" customWidth="1"/>
    <col min="2054" max="2054" width="9.09765625" customWidth="1"/>
    <col min="2055" max="2056" width="9.296875" customWidth="1"/>
    <col min="2057" max="2057" width="9" customWidth="1"/>
    <col min="2059" max="2059" width="8.796875" customWidth="1"/>
    <col min="2064" max="2064" width="12" bestFit="1" customWidth="1"/>
    <col min="2305" max="2305" width="3.296875" customWidth="1"/>
    <col min="2306" max="2306" width="30.19921875" customWidth="1"/>
    <col min="2307" max="2307" width="14.296875" customWidth="1"/>
    <col min="2308" max="2308" width="9.796875" customWidth="1"/>
    <col min="2309" max="2309" width="10.59765625" customWidth="1"/>
    <col min="2310" max="2310" width="9.09765625" customWidth="1"/>
    <col min="2311" max="2312" width="9.296875" customWidth="1"/>
    <col min="2313" max="2313" width="9" customWidth="1"/>
    <col min="2315" max="2315" width="8.796875" customWidth="1"/>
    <col min="2320" max="2320" width="12" bestFit="1" customWidth="1"/>
    <col min="2561" max="2561" width="3.296875" customWidth="1"/>
    <col min="2562" max="2562" width="30.19921875" customWidth="1"/>
    <col min="2563" max="2563" width="14.296875" customWidth="1"/>
    <col min="2564" max="2564" width="9.796875" customWidth="1"/>
    <col min="2565" max="2565" width="10.59765625" customWidth="1"/>
    <col min="2566" max="2566" width="9.09765625" customWidth="1"/>
    <col min="2567" max="2568" width="9.296875" customWidth="1"/>
    <col min="2569" max="2569" width="9" customWidth="1"/>
    <col min="2571" max="2571" width="8.796875" customWidth="1"/>
    <col min="2576" max="2576" width="12" bestFit="1" customWidth="1"/>
    <col min="2817" max="2817" width="3.296875" customWidth="1"/>
    <col min="2818" max="2818" width="30.19921875" customWidth="1"/>
    <col min="2819" max="2819" width="14.296875" customWidth="1"/>
    <col min="2820" max="2820" width="9.796875" customWidth="1"/>
    <col min="2821" max="2821" width="10.59765625" customWidth="1"/>
    <col min="2822" max="2822" width="9.09765625" customWidth="1"/>
    <col min="2823" max="2824" width="9.296875" customWidth="1"/>
    <col min="2825" max="2825" width="9" customWidth="1"/>
    <col min="2827" max="2827" width="8.796875" customWidth="1"/>
    <col min="2832" max="2832" width="12" bestFit="1" customWidth="1"/>
    <col min="3073" max="3073" width="3.296875" customWidth="1"/>
    <col min="3074" max="3074" width="30.19921875" customWidth="1"/>
    <col min="3075" max="3075" width="14.296875" customWidth="1"/>
    <col min="3076" max="3076" width="9.796875" customWidth="1"/>
    <col min="3077" max="3077" width="10.59765625" customWidth="1"/>
    <col min="3078" max="3078" width="9.09765625" customWidth="1"/>
    <col min="3079" max="3080" width="9.296875" customWidth="1"/>
    <col min="3081" max="3081" width="9" customWidth="1"/>
    <col min="3083" max="3083" width="8.796875" customWidth="1"/>
    <col min="3088" max="3088" width="12" bestFit="1" customWidth="1"/>
    <col min="3329" max="3329" width="3.296875" customWidth="1"/>
    <col min="3330" max="3330" width="30.19921875" customWidth="1"/>
    <col min="3331" max="3331" width="14.296875" customWidth="1"/>
    <col min="3332" max="3332" width="9.796875" customWidth="1"/>
    <col min="3333" max="3333" width="10.59765625" customWidth="1"/>
    <col min="3334" max="3334" width="9.09765625" customWidth="1"/>
    <col min="3335" max="3336" width="9.296875" customWidth="1"/>
    <col min="3337" max="3337" width="9" customWidth="1"/>
    <col min="3339" max="3339" width="8.796875" customWidth="1"/>
    <col min="3344" max="3344" width="12" bestFit="1" customWidth="1"/>
    <col min="3585" max="3585" width="3.296875" customWidth="1"/>
    <col min="3586" max="3586" width="30.19921875" customWidth="1"/>
    <col min="3587" max="3587" width="14.296875" customWidth="1"/>
    <col min="3588" max="3588" width="9.796875" customWidth="1"/>
    <col min="3589" max="3589" width="10.59765625" customWidth="1"/>
    <col min="3590" max="3590" width="9.09765625" customWidth="1"/>
    <col min="3591" max="3592" width="9.296875" customWidth="1"/>
    <col min="3593" max="3593" width="9" customWidth="1"/>
    <col min="3595" max="3595" width="8.796875" customWidth="1"/>
    <col min="3600" max="3600" width="12" bestFit="1" customWidth="1"/>
    <col min="3841" max="3841" width="3.296875" customWidth="1"/>
    <col min="3842" max="3842" width="30.19921875" customWidth="1"/>
    <col min="3843" max="3843" width="14.296875" customWidth="1"/>
    <col min="3844" max="3844" width="9.796875" customWidth="1"/>
    <col min="3845" max="3845" width="10.59765625" customWidth="1"/>
    <col min="3846" max="3846" width="9.09765625" customWidth="1"/>
    <col min="3847" max="3848" width="9.296875" customWidth="1"/>
    <col min="3849" max="3849" width="9" customWidth="1"/>
    <col min="3851" max="3851" width="8.796875" customWidth="1"/>
    <col min="3856" max="3856" width="12" bestFit="1" customWidth="1"/>
    <col min="4097" max="4097" width="3.296875" customWidth="1"/>
    <col min="4098" max="4098" width="30.19921875" customWidth="1"/>
    <col min="4099" max="4099" width="14.296875" customWidth="1"/>
    <col min="4100" max="4100" width="9.796875" customWidth="1"/>
    <col min="4101" max="4101" width="10.59765625" customWidth="1"/>
    <col min="4102" max="4102" width="9.09765625" customWidth="1"/>
    <col min="4103" max="4104" width="9.296875" customWidth="1"/>
    <col min="4105" max="4105" width="9" customWidth="1"/>
    <col min="4107" max="4107" width="8.796875" customWidth="1"/>
    <col min="4112" max="4112" width="12" bestFit="1" customWidth="1"/>
    <col min="4353" max="4353" width="3.296875" customWidth="1"/>
    <col min="4354" max="4354" width="30.19921875" customWidth="1"/>
    <col min="4355" max="4355" width="14.296875" customWidth="1"/>
    <col min="4356" max="4356" width="9.796875" customWidth="1"/>
    <col min="4357" max="4357" width="10.59765625" customWidth="1"/>
    <col min="4358" max="4358" width="9.09765625" customWidth="1"/>
    <col min="4359" max="4360" width="9.296875" customWidth="1"/>
    <col min="4361" max="4361" width="9" customWidth="1"/>
    <col min="4363" max="4363" width="8.796875" customWidth="1"/>
    <col min="4368" max="4368" width="12" bestFit="1" customWidth="1"/>
    <col min="4609" max="4609" width="3.296875" customWidth="1"/>
    <col min="4610" max="4610" width="30.19921875" customWidth="1"/>
    <col min="4611" max="4611" width="14.296875" customWidth="1"/>
    <col min="4612" max="4612" width="9.796875" customWidth="1"/>
    <col min="4613" max="4613" width="10.59765625" customWidth="1"/>
    <col min="4614" max="4614" width="9.09765625" customWidth="1"/>
    <col min="4615" max="4616" width="9.296875" customWidth="1"/>
    <col min="4617" max="4617" width="9" customWidth="1"/>
    <col min="4619" max="4619" width="8.796875" customWidth="1"/>
    <col min="4624" max="4624" width="12" bestFit="1" customWidth="1"/>
    <col min="4865" max="4865" width="3.296875" customWidth="1"/>
    <col min="4866" max="4866" width="30.19921875" customWidth="1"/>
    <col min="4867" max="4867" width="14.296875" customWidth="1"/>
    <col min="4868" max="4868" width="9.796875" customWidth="1"/>
    <col min="4869" max="4869" width="10.59765625" customWidth="1"/>
    <col min="4870" max="4870" width="9.09765625" customWidth="1"/>
    <col min="4871" max="4872" width="9.296875" customWidth="1"/>
    <col min="4873" max="4873" width="9" customWidth="1"/>
    <col min="4875" max="4875" width="8.796875" customWidth="1"/>
    <col min="4880" max="4880" width="12" bestFit="1" customWidth="1"/>
    <col min="5121" max="5121" width="3.296875" customWidth="1"/>
    <col min="5122" max="5122" width="30.19921875" customWidth="1"/>
    <col min="5123" max="5123" width="14.296875" customWidth="1"/>
    <col min="5124" max="5124" width="9.796875" customWidth="1"/>
    <col min="5125" max="5125" width="10.59765625" customWidth="1"/>
    <col min="5126" max="5126" width="9.09765625" customWidth="1"/>
    <col min="5127" max="5128" width="9.296875" customWidth="1"/>
    <col min="5129" max="5129" width="9" customWidth="1"/>
    <col min="5131" max="5131" width="8.796875" customWidth="1"/>
    <col min="5136" max="5136" width="12" bestFit="1" customWidth="1"/>
    <col min="5377" max="5377" width="3.296875" customWidth="1"/>
    <col min="5378" max="5378" width="30.19921875" customWidth="1"/>
    <col min="5379" max="5379" width="14.296875" customWidth="1"/>
    <col min="5380" max="5380" width="9.796875" customWidth="1"/>
    <col min="5381" max="5381" width="10.59765625" customWidth="1"/>
    <col min="5382" max="5382" width="9.09765625" customWidth="1"/>
    <col min="5383" max="5384" width="9.296875" customWidth="1"/>
    <col min="5385" max="5385" width="9" customWidth="1"/>
    <col min="5387" max="5387" width="8.796875" customWidth="1"/>
    <col min="5392" max="5392" width="12" bestFit="1" customWidth="1"/>
    <col min="5633" max="5633" width="3.296875" customWidth="1"/>
    <col min="5634" max="5634" width="30.19921875" customWidth="1"/>
    <col min="5635" max="5635" width="14.296875" customWidth="1"/>
    <col min="5636" max="5636" width="9.796875" customWidth="1"/>
    <col min="5637" max="5637" width="10.59765625" customWidth="1"/>
    <col min="5638" max="5638" width="9.09765625" customWidth="1"/>
    <col min="5639" max="5640" width="9.296875" customWidth="1"/>
    <col min="5641" max="5641" width="9" customWidth="1"/>
    <col min="5643" max="5643" width="8.796875" customWidth="1"/>
    <col min="5648" max="5648" width="12" bestFit="1" customWidth="1"/>
    <col min="5889" max="5889" width="3.296875" customWidth="1"/>
    <col min="5890" max="5890" width="30.19921875" customWidth="1"/>
    <col min="5891" max="5891" width="14.296875" customWidth="1"/>
    <col min="5892" max="5892" width="9.796875" customWidth="1"/>
    <col min="5893" max="5893" width="10.59765625" customWidth="1"/>
    <col min="5894" max="5894" width="9.09765625" customWidth="1"/>
    <col min="5895" max="5896" width="9.296875" customWidth="1"/>
    <col min="5897" max="5897" width="9" customWidth="1"/>
    <col min="5899" max="5899" width="8.796875" customWidth="1"/>
    <col min="5904" max="5904" width="12" bestFit="1" customWidth="1"/>
    <col min="6145" max="6145" width="3.296875" customWidth="1"/>
    <col min="6146" max="6146" width="30.19921875" customWidth="1"/>
    <col min="6147" max="6147" width="14.296875" customWidth="1"/>
    <col min="6148" max="6148" width="9.796875" customWidth="1"/>
    <col min="6149" max="6149" width="10.59765625" customWidth="1"/>
    <col min="6150" max="6150" width="9.09765625" customWidth="1"/>
    <col min="6151" max="6152" width="9.296875" customWidth="1"/>
    <col min="6153" max="6153" width="9" customWidth="1"/>
    <col min="6155" max="6155" width="8.796875" customWidth="1"/>
    <col min="6160" max="6160" width="12" bestFit="1" customWidth="1"/>
    <col min="6401" max="6401" width="3.296875" customWidth="1"/>
    <col min="6402" max="6402" width="30.19921875" customWidth="1"/>
    <col min="6403" max="6403" width="14.296875" customWidth="1"/>
    <col min="6404" max="6404" width="9.796875" customWidth="1"/>
    <col min="6405" max="6405" width="10.59765625" customWidth="1"/>
    <col min="6406" max="6406" width="9.09765625" customWidth="1"/>
    <col min="6407" max="6408" width="9.296875" customWidth="1"/>
    <col min="6409" max="6409" width="9" customWidth="1"/>
    <col min="6411" max="6411" width="8.796875" customWidth="1"/>
    <col min="6416" max="6416" width="12" bestFit="1" customWidth="1"/>
    <col min="6657" max="6657" width="3.296875" customWidth="1"/>
    <col min="6658" max="6658" width="30.19921875" customWidth="1"/>
    <col min="6659" max="6659" width="14.296875" customWidth="1"/>
    <col min="6660" max="6660" width="9.796875" customWidth="1"/>
    <col min="6661" max="6661" width="10.59765625" customWidth="1"/>
    <col min="6662" max="6662" width="9.09765625" customWidth="1"/>
    <col min="6663" max="6664" width="9.296875" customWidth="1"/>
    <col min="6665" max="6665" width="9" customWidth="1"/>
    <col min="6667" max="6667" width="8.796875" customWidth="1"/>
    <col min="6672" max="6672" width="12" bestFit="1" customWidth="1"/>
    <col min="6913" max="6913" width="3.296875" customWidth="1"/>
    <col min="6914" max="6914" width="30.19921875" customWidth="1"/>
    <col min="6915" max="6915" width="14.296875" customWidth="1"/>
    <col min="6916" max="6916" width="9.796875" customWidth="1"/>
    <col min="6917" max="6917" width="10.59765625" customWidth="1"/>
    <col min="6918" max="6918" width="9.09765625" customWidth="1"/>
    <col min="6919" max="6920" width="9.296875" customWidth="1"/>
    <col min="6921" max="6921" width="9" customWidth="1"/>
    <col min="6923" max="6923" width="8.796875" customWidth="1"/>
    <col min="6928" max="6928" width="12" bestFit="1" customWidth="1"/>
    <col min="7169" max="7169" width="3.296875" customWidth="1"/>
    <col min="7170" max="7170" width="30.19921875" customWidth="1"/>
    <col min="7171" max="7171" width="14.296875" customWidth="1"/>
    <col min="7172" max="7172" width="9.796875" customWidth="1"/>
    <col min="7173" max="7173" width="10.59765625" customWidth="1"/>
    <col min="7174" max="7174" width="9.09765625" customWidth="1"/>
    <col min="7175" max="7176" width="9.296875" customWidth="1"/>
    <col min="7177" max="7177" width="9" customWidth="1"/>
    <col min="7179" max="7179" width="8.796875" customWidth="1"/>
    <col min="7184" max="7184" width="12" bestFit="1" customWidth="1"/>
    <col min="7425" max="7425" width="3.296875" customWidth="1"/>
    <col min="7426" max="7426" width="30.19921875" customWidth="1"/>
    <col min="7427" max="7427" width="14.296875" customWidth="1"/>
    <col min="7428" max="7428" width="9.796875" customWidth="1"/>
    <col min="7429" max="7429" width="10.59765625" customWidth="1"/>
    <col min="7430" max="7430" width="9.09765625" customWidth="1"/>
    <col min="7431" max="7432" width="9.296875" customWidth="1"/>
    <col min="7433" max="7433" width="9" customWidth="1"/>
    <col min="7435" max="7435" width="8.796875" customWidth="1"/>
    <col min="7440" max="7440" width="12" bestFit="1" customWidth="1"/>
    <col min="7681" max="7681" width="3.296875" customWidth="1"/>
    <col min="7682" max="7682" width="30.19921875" customWidth="1"/>
    <col min="7683" max="7683" width="14.296875" customWidth="1"/>
    <col min="7684" max="7684" width="9.796875" customWidth="1"/>
    <col min="7685" max="7685" width="10.59765625" customWidth="1"/>
    <col min="7686" max="7686" width="9.09765625" customWidth="1"/>
    <col min="7687" max="7688" width="9.296875" customWidth="1"/>
    <col min="7689" max="7689" width="9" customWidth="1"/>
    <col min="7691" max="7691" width="8.796875" customWidth="1"/>
    <col min="7696" max="7696" width="12" bestFit="1" customWidth="1"/>
    <col min="7937" max="7937" width="3.296875" customWidth="1"/>
    <col min="7938" max="7938" width="30.19921875" customWidth="1"/>
    <col min="7939" max="7939" width="14.296875" customWidth="1"/>
    <col min="7940" max="7940" width="9.796875" customWidth="1"/>
    <col min="7941" max="7941" width="10.59765625" customWidth="1"/>
    <col min="7942" max="7942" width="9.09765625" customWidth="1"/>
    <col min="7943" max="7944" width="9.296875" customWidth="1"/>
    <col min="7945" max="7945" width="9" customWidth="1"/>
    <col min="7947" max="7947" width="8.796875" customWidth="1"/>
    <col min="7952" max="7952" width="12" bestFit="1" customWidth="1"/>
    <col min="8193" max="8193" width="3.296875" customWidth="1"/>
    <col min="8194" max="8194" width="30.19921875" customWidth="1"/>
    <col min="8195" max="8195" width="14.296875" customWidth="1"/>
    <col min="8196" max="8196" width="9.796875" customWidth="1"/>
    <col min="8197" max="8197" width="10.59765625" customWidth="1"/>
    <col min="8198" max="8198" width="9.09765625" customWidth="1"/>
    <col min="8199" max="8200" width="9.296875" customWidth="1"/>
    <col min="8201" max="8201" width="9" customWidth="1"/>
    <col min="8203" max="8203" width="8.796875" customWidth="1"/>
    <col min="8208" max="8208" width="12" bestFit="1" customWidth="1"/>
    <col min="8449" max="8449" width="3.296875" customWidth="1"/>
    <col min="8450" max="8450" width="30.19921875" customWidth="1"/>
    <col min="8451" max="8451" width="14.296875" customWidth="1"/>
    <col min="8452" max="8452" width="9.796875" customWidth="1"/>
    <col min="8453" max="8453" width="10.59765625" customWidth="1"/>
    <col min="8454" max="8454" width="9.09765625" customWidth="1"/>
    <col min="8455" max="8456" width="9.296875" customWidth="1"/>
    <col min="8457" max="8457" width="9" customWidth="1"/>
    <col min="8459" max="8459" width="8.796875" customWidth="1"/>
    <col min="8464" max="8464" width="12" bestFit="1" customWidth="1"/>
    <col min="8705" max="8705" width="3.296875" customWidth="1"/>
    <col min="8706" max="8706" width="30.19921875" customWidth="1"/>
    <col min="8707" max="8707" width="14.296875" customWidth="1"/>
    <col min="8708" max="8708" width="9.796875" customWidth="1"/>
    <col min="8709" max="8709" width="10.59765625" customWidth="1"/>
    <col min="8710" max="8710" width="9.09765625" customWidth="1"/>
    <col min="8711" max="8712" width="9.296875" customWidth="1"/>
    <col min="8713" max="8713" width="9" customWidth="1"/>
    <col min="8715" max="8715" width="8.796875" customWidth="1"/>
    <col min="8720" max="8720" width="12" bestFit="1" customWidth="1"/>
    <col min="8961" max="8961" width="3.296875" customWidth="1"/>
    <col min="8962" max="8962" width="30.19921875" customWidth="1"/>
    <col min="8963" max="8963" width="14.296875" customWidth="1"/>
    <col min="8964" max="8964" width="9.796875" customWidth="1"/>
    <col min="8965" max="8965" width="10.59765625" customWidth="1"/>
    <col min="8966" max="8966" width="9.09765625" customWidth="1"/>
    <col min="8967" max="8968" width="9.296875" customWidth="1"/>
    <col min="8969" max="8969" width="9" customWidth="1"/>
    <col min="8971" max="8971" width="8.796875" customWidth="1"/>
    <col min="8976" max="8976" width="12" bestFit="1" customWidth="1"/>
    <col min="9217" max="9217" width="3.296875" customWidth="1"/>
    <col min="9218" max="9218" width="30.19921875" customWidth="1"/>
    <col min="9219" max="9219" width="14.296875" customWidth="1"/>
    <col min="9220" max="9220" width="9.796875" customWidth="1"/>
    <col min="9221" max="9221" width="10.59765625" customWidth="1"/>
    <col min="9222" max="9222" width="9.09765625" customWidth="1"/>
    <col min="9223" max="9224" width="9.296875" customWidth="1"/>
    <col min="9225" max="9225" width="9" customWidth="1"/>
    <col min="9227" max="9227" width="8.796875" customWidth="1"/>
    <col min="9232" max="9232" width="12" bestFit="1" customWidth="1"/>
    <col min="9473" max="9473" width="3.296875" customWidth="1"/>
    <col min="9474" max="9474" width="30.19921875" customWidth="1"/>
    <col min="9475" max="9475" width="14.296875" customWidth="1"/>
    <col min="9476" max="9476" width="9.796875" customWidth="1"/>
    <col min="9477" max="9477" width="10.59765625" customWidth="1"/>
    <col min="9478" max="9478" width="9.09765625" customWidth="1"/>
    <col min="9479" max="9480" width="9.296875" customWidth="1"/>
    <col min="9481" max="9481" width="9" customWidth="1"/>
    <col min="9483" max="9483" width="8.796875" customWidth="1"/>
    <col min="9488" max="9488" width="12" bestFit="1" customWidth="1"/>
    <col min="9729" max="9729" width="3.296875" customWidth="1"/>
    <col min="9730" max="9730" width="30.19921875" customWidth="1"/>
    <col min="9731" max="9731" width="14.296875" customWidth="1"/>
    <col min="9732" max="9732" width="9.796875" customWidth="1"/>
    <col min="9733" max="9733" width="10.59765625" customWidth="1"/>
    <col min="9734" max="9734" width="9.09765625" customWidth="1"/>
    <col min="9735" max="9736" width="9.296875" customWidth="1"/>
    <col min="9737" max="9737" width="9" customWidth="1"/>
    <col min="9739" max="9739" width="8.796875" customWidth="1"/>
    <col min="9744" max="9744" width="12" bestFit="1" customWidth="1"/>
    <col min="9985" max="9985" width="3.296875" customWidth="1"/>
    <col min="9986" max="9986" width="30.19921875" customWidth="1"/>
    <col min="9987" max="9987" width="14.296875" customWidth="1"/>
    <col min="9988" max="9988" width="9.796875" customWidth="1"/>
    <col min="9989" max="9989" width="10.59765625" customWidth="1"/>
    <col min="9990" max="9990" width="9.09765625" customWidth="1"/>
    <col min="9991" max="9992" width="9.296875" customWidth="1"/>
    <col min="9993" max="9993" width="9" customWidth="1"/>
    <col min="9995" max="9995" width="8.796875" customWidth="1"/>
    <col min="10000" max="10000" width="12" bestFit="1" customWidth="1"/>
    <col min="10241" max="10241" width="3.296875" customWidth="1"/>
    <col min="10242" max="10242" width="30.19921875" customWidth="1"/>
    <col min="10243" max="10243" width="14.296875" customWidth="1"/>
    <col min="10244" max="10244" width="9.796875" customWidth="1"/>
    <col min="10245" max="10245" width="10.59765625" customWidth="1"/>
    <col min="10246" max="10246" width="9.09765625" customWidth="1"/>
    <col min="10247" max="10248" width="9.296875" customWidth="1"/>
    <col min="10249" max="10249" width="9" customWidth="1"/>
    <col min="10251" max="10251" width="8.796875" customWidth="1"/>
    <col min="10256" max="10256" width="12" bestFit="1" customWidth="1"/>
    <col min="10497" max="10497" width="3.296875" customWidth="1"/>
    <col min="10498" max="10498" width="30.19921875" customWidth="1"/>
    <col min="10499" max="10499" width="14.296875" customWidth="1"/>
    <col min="10500" max="10500" width="9.796875" customWidth="1"/>
    <col min="10501" max="10501" width="10.59765625" customWidth="1"/>
    <col min="10502" max="10502" width="9.09765625" customWidth="1"/>
    <col min="10503" max="10504" width="9.296875" customWidth="1"/>
    <col min="10505" max="10505" width="9" customWidth="1"/>
    <col min="10507" max="10507" width="8.796875" customWidth="1"/>
    <col min="10512" max="10512" width="12" bestFit="1" customWidth="1"/>
    <col min="10753" max="10753" width="3.296875" customWidth="1"/>
    <col min="10754" max="10754" width="30.19921875" customWidth="1"/>
    <col min="10755" max="10755" width="14.296875" customWidth="1"/>
    <col min="10756" max="10756" width="9.796875" customWidth="1"/>
    <col min="10757" max="10757" width="10.59765625" customWidth="1"/>
    <col min="10758" max="10758" width="9.09765625" customWidth="1"/>
    <col min="10759" max="10760" width="9.296875" customWidth="1"/>
    <col min="10761" max="10761" width="9" customWidth="1"/>
    <col min="10763" max="10763" width="8.796875" customWidth="1"/>
    <col min="10768" max="10768" width="12" bestFit="1" customWidth="1"/>
    <col min="11009" max="11009" width="3.296875" customWidth="1"/>
    <col min="11010" max="11010" width="30.19921875" customWidth="1"/>
    <col min="11011" max="11011" width="14.296875" customWidth="1"/>
    <col min="11012" max="11012" width="9.796875" customWidth="1"/>
    <col min="11013" max="11013" width="10.59765625" customWidth="1"/>
    <col min="11014" max="11014" width="9.09765625" customWidth="1"/>
    <col min="11015" max="11016" width="9.296875" customWidth="1"/>
    <col min="11017" max="11017" width="9" customWidth="1"/>
    <col min="11019" max="11019" width="8.796875" customWidth="1"/>
    <col min="11024" max="11024" width="12" bestFit="1" customWidth="1"/>
    <col min="11265" max="11265" width="3.296875" customWidth="1"/>
    <col min="11266" max="11266" width="30.19921875" customWidth="1"/>
    <col min="11267" max="11267" width="14.296875" customWidth="1"/>
    <col min="11268" max="11268" width="9.796875" customWidth="1"/>
    <col min="11269" max="11269" width="10.59765625" customWidth="1"/>
    <col min="11270" max="11270" width="9.09765625" customWidth="1"/>
    <col min="11271" max="11272" width="9.296875" customWidth="1"/>
    <col min="11273" max="11273" width="9" customWidth="1"/>
    <col min="11275" max="11275" width="8.796875" customWidth="1"/>
    <col min="11280" max="11280" width="12" bestFit="1" customWidth="1"/>
    <col min="11521" max="11521" width="3.296875" customWidth="1"/>
    <col min="11522" max="11522" width="30.19921875" customWidth="1"/>
    <col min="11523" max="11523" width="14.296875" customWidth="1"/>
    <col min="11524" max="11524" width="9.796875" customWidth="1"/>
    <col min="11525" max="11525" width="10.59765625" customWidth="1"/>
    <col min="11526" max="11526" width="9.09765625" customWidth="1"/>
    <col min="11527" max="11528" width="9.296875" customWidth="1"/>
    <col min="11529" max="11529" width="9" customWidth="1"/>
    <col min="11531" max="11531" width="8.796875" customWidth="1"/>
    <col min="11536" max="11536" width="12" bestFit="1" customWidth="1"/>
    <col min="11777" max="11777" width="3.296875" customWidth="1"/>
    <col min="11778" max="11778" width="30.19921875" customWidth="1"/>
    <col min="11779" max="11779" width="14.296875" customWidth="1"/>
    <col min="11780" max="11780" width="9.796875" customWidth="1"/>
    <col min="11781" max="11781" width="10.59765625" customWidth="1"/>
    <col min="11782" max="11782" width="9.09765625" customWidth="1"/>
    <col min="11783" max="11784" width="9.296875" customWidth="1"/>
    <col min="11785" max="11785" width="9" customWidth="1"/>
    <col min="11787" max="11787" width="8.796875" customWidth="1"/>
    <col min="11792" max="11792" width="12" bestFit="1" customWidth="1"/>
    <col min="12033" max="12033" width="3.296875" customWidth="1"/>
    <col min="12034" max="12034" width="30.19921875" customWidth="1"/>
    <col min="12035" max="12035" width="14.296875" customWidth="1"/>
    <col min="12036" max="12036" width="9.796875" customWidth="1"/>
    <col min="12037" max="12037" width="10.59765625" customWidth="1"/>
    <col min="12038" max="12038" width="9.09765625" customWidth="1"/>
    <col min="12039" max="12040" width="9.296875" customWidth="1"/>
    <col min="12041" max="12041" width="9" customWidth="1"/>
    <col min="12043" max="12043" width="8.796875" customWidth="1"/>
    <col min="12048" max="12048" width="12" bestFit="1" customWidth="1"/>
    <col min="12289" max="12289" width="3.296875" customWidth="1"/>
    <col min="12290" max="12290" width="30.19921875" customWidth="1"/>
    <col min="12291" max="12291" width="14.296875" customWidth="1"/>
    <col min="12292" max="12292" width="9.796875" customWidth="1"/>
    <col min="12293" max="12293" width="10.59765625" customWidth="1"/>
    <col min="12294" max="12294" width="9.09765625" customWidth="1"/>
    <col min="12295" max="12296" width="9.296875" customWidth="1"/>
    <col min="12297" max="12297" width="9" customWidth="1"/>
    <col min="12299" max="12299" width="8.796875" customWidth="1"/>
    <col min="12304" max="12304" width="12" bestFit="1" customWidth="1"/>
    <col min="12545" max="12545" width="3.296875" customWidth="1"/>
    <col min="12546" max="12546" width="30.19921875" customWidth="1"/>
    <col min="12547" max="12547" width="14.296875" customWidth="1"/>
    <col min="12548" max="12548" width="9.796875" customWidth="1"/>
    <col min="12549" max="12549" width="10.59765625" customWidth="1"/>
    <col min="12550" max="12550" width="9.09765625" customWidth="1"/>
    <col min="12551" max="12552" width="9.296875" customWidth="1"/>
    <col min="12553" max="12553" width="9" customWidth="1"/>
    <col min="12555" max="12555" width="8.796875" customWidth="1"/>
    <col min="12560" max="12560" width="12" bestFit="1" customWidth="1"/>
    <col min="12801" max="12801" width="3.296875" customWidth="1"/>
    <col min="12802" max="12802" width="30.19921875" customWidth="1"/>
    <col min="12803" max="12803" width="14.296875" customWidth="1"/>
    <col min="12804" max="12804" width="9.796875" customWidth="1"/>
    <col min="12805" max="12805" width="10.59765625" customWidth="1"/>
    <col min="12806" max="12806" width="9.09765625" customWidth="1"/>
    <col min="12807" max="12808" width="9.296875" customWidth="1"/>
    <col min="12809" max="12809" width="9" customWidth="1"/>
    <col min="12811" max="12811" width="8.796875" customWidth="1"/>
    <col min="12816" max="12816" width="12" bestFit="1" customWidth="1"/>
    <col min="13057" max="13057" width="3.296875" customWidth="1"/>
    <col min="13058" max="13058" width="30.19921875" customWidth="1"/>
    <col min="13059" max="13059" width="14.296875" customWidth="1"/>
    <col min="13060" max="13060" width="9.796875" customWidth="1"/>
    <col min="13061" max="13061" width="10.59765625" customWidth="1"/>
    <col min="13062" max="13062" width="9.09765625" customWidth="1"/>
    <col min="13063" max="13064" width="9.296875" customWidth="1"/>
    <col min="13065" max="13065" width="9" customWidth="1"/>
    <col min="13067" max="13067" width="8.796875" customWidth="1"/>
    <col min="13072" max="13072" width="12" bestFit="1" customWidth="1"/>
    <col min="13313" max="13313" width="3.296875" customWidth="1"/>
    <col min="13314" max="13314" width="30.19921875" customWidth="1"/>
    <col min="13315" max="13315" width="14.296875" customWidth="1"/>
    <col min="13316" max="13316" width="9.796875" customWidth="1"/>
    <col min="13317" max="13317" width="10.59765625" customWidth="1"/>
    <col min="13318" max="13318" width="9.09765625" customWidth="1"/>
    <col min="13319" max="13320" width="9.296875" customWidth="1"/>
    <col min="13321" max="13321" width="9" customWidth="1"/>
    <col min="13323" max="13323" width="8.796875" customWidth="1"/>
    <col min="13328" max="13328" width="12" bestFit="1" customWidth="1"/>
    <col min="13569" max="13569" width="3.296875" customWidth="1"/>
    <col min="13570" max="13570" width="30.19921875" customWidth="1"/>
    <col min="13571" max="13571" width="14.296875" customWidth="1"/>
    <col min="13572" max="13572" width="9.796875" customWidth="1"/>
    <col min="13573" max="13573" width="10.59765625" customWidth="1"/>
    <col min="13574" max="13574" width="9.09765625" customWidth="1"/>
    <col min="13575" max="13576" width="9.296875" customWidth="1"/>
    <col min="13577" max="13577" width="9" customWidth="1"/>
    <col min="13579" max="13579" width="8.796875" customWidth="1"/>
    <col min="13584" max="13584" width="12" bestFit="1" customWidth="1"/>
    <col min="13825" max="13825" width="3.296875" customWidth="1"/>
    <col min="13826" max="13826" width="30.19921875" customWidth="1"/>
    <col min="13827" max="13827" width="14.296875" customWidth="1"/>
    <col min="13828" max="13828" width="9.796875" customWidth="1"/>
    <col min="13829" max="13829" width="10.59765625" customWidth="1"/>
    <col min="13830" max="13830" width="9.09765625" customWidth="1"/>
    <col min="13831" max="13832" width="9.296875" customWidth="1"/>
    <col min="13833" max="13833" width="9" customWidth="1"/>
    <col min="13835" max="13835" width="8.796875" customWidth="1"/>
    <col min="13840" max="13840" width="12" bestFit="1" customWidth="1"/>
    <col min="14081" max="14081" width="3.296875" customWidth="1"/>
    <col min="14082" max="14082" width="30.19921875" customWidth="1"/>
    <col min="14083" max="14083" width="14.296875" customWidth="1"/>
    <col min="14084" max="14084" width="9.796875" customWidth="1"/>
    <col min="14085" max="14085" width="10.59765625" customWidth="1"/>
    <col min="14086" max="14086" width="9.09765625" customWidth="1"/>
    <col min="14087" max="14088" width="9.296875" customWidth="1"/>
    <col min="14089" max="14089" width="9" customWidth="1"/>
    <col min="14091" max="14091" width="8.796875" customWidth="1"/>
    <col min="14096" max="14096" width="12" bestFit="1" customWidth="1"/>
    <col min="14337" max="14337" width="3.296875" customWidth="1"/>
    <col min="14338" max="14338" width="30.19921875" customWidth="1"/>
    <col min="14339" max="14339" width="14.296875" customWidth="1"/>
    <col min="14340" max="14340" width="9.796875" customWidth="1"/>
    <col min="14341" max="14341" width="10.59765625" customWidth="1"/>
    <col min="14342" max="14342" width="9.09765625" customWidth="1"/>
    <col min="14343" max="14344" width="9.296875" customWidth="1"/>
    <col min="14345" max="14345" width="9" customWidth="1"/>
    <col min="14347" max="14347" width="8.796875" customWidth="1"/>
    <col min="14352" max="14352" width="12" bestFit="1" customWidth="1"/>
    <col min="14593" max="14593" width="3.296875" customWidth="1"/>
    <col min="14594" max="14594" width="30.19921875" customWidth="1"/>
    <col min="14595" max="14595" width="14.296875" customWidth="1"/>
    <col min="14596" max="14596" width="9.796875" customWidth="1"/>
    <col min="14597" max="14597" width="10.59765625" customWidth="1"/>
    <col min="14598" max="14598" width="9.09765625" customWidth="1"/>
    <col min="14599" max="14600" width="9.296875" customWidth="1"/>
    <col min="14601" max="14601" width="9" customWidth="1"/>
    <col min="14603" max="14603" width="8.796875" customWidth="1"/>
    <col min="14608" max="14608" width="12" bestFit="1" customWidth="1"/>
    <col min="14849" max="14849" width="3.296875" customWidth="1"/>
    <col min="14850" max="14850" width="30.19921875" customWidth="1"/>
    <col min="14851" max="14851" width="14.296875" customWidth="1"/>
    <col min="14852" max="14852" width="9.796875" customWidth="1"/>
    <col min="14853" max="14853" width="10.59765625" customWidth="1"/>
    <col min="14854" max="14854" width="9.09765625" customWidth="1"/>
    <col min="14855" max="14856" width="9.296875" customWidth="1"/>
    <col min="14857" max="14857" width="9" customWidth="1"/>
    <col min="14859" max="14859" width="8.796875" customWidth="1"/>
    <col min="14864" max="14864" width="12" bestFit="1" customWidth="1"/>
    <col min="15105" max="15105" width="3.296875" customWidth="1"/>
    <col min="15106" max="15106" width="30.19921875" customWidth="1"/>
    <col min="15107" max="15107" width="14.296875" customWidth="1"/>
    <col min="15108" max="15108" width="9.796875" customWidth="1"/>
    <col min="15109" max="15109" width="10.59765625" customWidth="1"/>
    <col min="15110" max="15110" width="9.09765625" customWidth="1"/>
    <col min="15111" max="15112" width="9.296875" customWidth="1"/>
    <col min="15113" max="15113" width="9" customWidth="1"/>
    <col min="15115" max="15115" width="8.796875" customWidth="1"/>
    <col min="15120" max="15120" width="12" bestFit="1" customWidth="1"/>
    <col min="15361" max="15361" width="3.296875" customWidth="1"/>
    <col min="15362" max="15362" width="30.19921875" customWidth="1"/>
    <col min="15363" max="15363" width="14.296875" customWidth="1"/>
    <col min="15364" max="15364" width="9.796875" customWidth="1"/>
    <col min="15365" max="15365" width="10.59765625" customWidth="1"/>
    <col min="15366" max="15366" width="9.09765625" customWidth="1"/>
    <col min="15367" max="15368" width="9.296875" customWidth="1"/>
    <col min="15369" max="15369" width="9" customWidth="1"/>
    <col min="15371" max="15371" width="8.796875" customWidth="1"/>
    <col min="15376" max="15376" width="12" bestFit="1" customWidth="1"/>
    <col min="15617" max="15617" width="3.296875" customWidth="1"/>
    <col min="15618" max="15618" width="30.19921875" customWidth="1"/>
    <col min="15619" max="15619" width="14.296875" customWidth="1"/>
    <col min="15620" max="15620" width="9.796875" customWidth="1"/>
    <col min="15621" max="15621" width="10.59765625" customWidth="1"/>
    <col min="15622" max="15622" width="9.09765625" customWidth="1"/>
    <col min="15623" max="15624" width="9.296875" customWidth="1"/>
    <col min="15625" max="15625" width="9" customWidth="1"/>
    <col min="15627" max="15627" width="8.796875" customWidth="1"/>
    <col min="15632" max="15632" width="12" bestFit="1" customWidth="1"/>
    <col min="15873" max="15873" width="3.296875" customWidth="1"/>
    <col min="15874" max="15874" width="30.19921875" customWidth="1"/>
    <col min="15875" max="15875" width="14.296875" customWidth="1"/>
    <col min="15876" max="15876" width="9.796875" customWidth="1"/>
    <col min="15877" max="15877" width="10.59765625" customWidth="1"/>
    <col min="15878" max="15878" width="9.09765625" customWidth="1"/>
    <col min="15879" max="15880" width="9.296875" customWidth="1"/>
    <col min="15881" max="15881" width="9" customWidth="1"/>
    <col min="15883" max="15883" width="8.796875" customWidth="1"/>
    <col min="15888" max="15888" width="12" bestFit="1" customWidth="1"/>
    <col min="16129" max="16129" width="3.296875" customWidth="1"/>
    <col min="16130" max="16130" width="30.19921875" customWidth="1"/>
    <col min="16131" max="16131" width="14.296875" customWidth="1"/>
    <col min="16132" max="16132" width="9.796875" customWidth="1"/>
    <col min="16133" max="16133" width="10.59765625" customWidth="1"/>
    <col min="16134" max="16134" width="9.09765625" customWidth="1"/>
    <col min="16135" max="16136" width="9.296875" customWidth="1"/>
    <col min="16137" max="16137" width="9" customWidth="1"/>
    <col min="16139" max="16139" width="8.796875" customWidth="1"/>
    <col min="16144" max="16144" width="12" bestFit="1" customWidth="1"/>
  </cols>
  <sheetData>
    <row r="1" spans="1:21" ht="35.549999999999997" customHeight="1" x14ac:dyDescent="0.3">
      <c r="A1" s="63" t="s">
        <v>1702</v>
      </c>
      <c r="B1" s="64" t="s">
        <v>1703</v>
      </c>
      <c r="C1" s="65" t="s">
        <v>1704</v>
      </c>
      <c r="D1" s="66"/>
      <c r="E1" s="67"/>
      <c r="F1" s="68"/>
      <c r="G1" s="69"/>
      <c r="H1" s="70"/>
      <c r="I1" s="71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2"/>
    </row>
    <row r="2" spans="1:21" ht="17.7" customHeight="1" x14ac:dyDescent="0.3">
      <c r="A2" s="73"/>
      <c r="B2" s="74" t="s">
        <v>1705</v>
      </c>
      <c r="C2" s="75" t="s">
        <v>1741</v>
      </c>
      <c r="D2" s="76"/>
      <c r="E2" s="77"/>
      <c r="F2" s="78"/>
      <c r="G2" s="79"/>
      <c r="H2" s="80"/>
      <c r="I2" s="81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2"/>
    </row>
    <row r="3" spans="1:21" ht="17.7" customHeight="1" x14ac:dyDescent="0.3">
      <c r="A3" s="63" t="s">
        <v>1702</v>
      </c>
      <c r="B3" s="83" t="s">
        <v>1706</v>
      </c>
      <c r="C3" s="75" t="s">
        <v>1707</v>
      </c>
      <c r="D3" s="76"/>
      <c r="E3" s="77"/>
      <c r="F3" s="78"/>
      <c r="G3" s="79"/>
      <c r="H3" s="80"/>
      <c r="I3" s="81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2"/>
    </row>
    <row r="4" spans="1:21" ht="17.7" customHeight="1" x14ac:dyDescent="0.3">
      <c r="A4" s="63"/>
      <c r="B4" s="83"/>
      <c r="C4" s="75"/>
      <c r="D4" s="76"/>
      <c r="E4" s="77"/>
      <c r="F4" s="78"/>
      <c r="G4" s="79"/>
      <c r="H4" s="80"/>
      <c r="I4" s="81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2"/>
    </row>
    <row r="5" spans="1:21" ht="17.7" customHeight="1" x14ac:dyDescent="0.3">
      <c r="A5" s="73"/>
      <c r="B5" s="170" t="s">
        <v>1708</v>
      </c>
      <c r="C5" s="171"/>
      <c r="D5" s="171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171"/>
      <c r="P5" s="171"/>
      <c r="Q5" s="171"/>
      <c r="R5" s="171"/>
      <c r="S5" s="171"/>
      <c r="T5" s="171"/>
      <c r="U5" s="172"/>
    </row>
    <row r="6" spans="1:21" ht="17.7" customHeight="1" thickBot="1" x14ac:dyDescent="0.35">
      <c r="A6" s="73"/>
      <c r="B6" s="84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6"/>
    </row>
    <row r="7" spans="1:21" ht="50.25" customHeight="1" x14ac:dyDescent="0.3">
      <c r="A7" s="73"/>
      <c r="B7" s="173" t="s">
        <v>1709</v>
      </c>
      <c r="C7" s="174"/>
      <c r="D7" s="175" t="s">
        <v>1710</v>
      </c>
      <c r="E7" s="176"/>
      <c r="F7" s="177"/>
      <c r="G7" s="178" t="s">
        <v>1711</v>
      </c>
      <c r="H7" s="179"/>
      <c r="I7" s="179"/>
      <c r="J7" s="178" t="s">
        <v>1712</v>
      </c>
      <c r="K7" s="179"/>
      <c r="L7" s="179"/>
      <c r="M7" s="179" t="s">
        <v>1713</v>
      </c>
      <c r="N7" s="179"/>
      <c r="O7" s="179"/>
      <c r="P7" s="179" t="s">
        <v>1714</v>
      </c>
      <c r="Q7" s="179"/>
      <c r="R7" s="180"/>
      <c r="S7" s="179" t="s">
        <v>1715</v>
      </c>
      <c r="T7" s="179"/>
      <c r="U7" s="181"/>
    </row>
    <row r="8" spans="1:21" ht="17.7" customHeight="1" x14ac:dyDescent="0.3">
      <c r="A8" s="73"/>
      <c r="B8" s="87" t="s">
        <v>1716</v>
      </c>
      <c r="C8" s="89" t="s">
        <v>1717</v>
      </c>
      <c r="D8" s="87" t="s">
        <v>1718</v>
      </c>
      <c r="E8" s="90" t="s">
        <v>1719</v>
      </c>
      <c r="F8" s="91" t="s">
        <v>1720</v>
      </c>
      <c r="G8" s="92" t="s">
        <v>1718</v>
      </c>
      <c r="H8" s="90" t="s">
        <v>1719</v>
      </c>
      <c r="I8" s="90" t="s">
        <v>1720</v>
      </c>
      <c r="J8" s="92" t="s">
        <v>1718</v>
      </c>
      <c r="K8" s="90" t="s">
        <v>1719</v>
      </c>
      <c r="L8" s="90" t="s">
        <v>1720</v>
      </c>
      <c r="M8" s="90" t="s">
        <v>1718</v>
      </c>
      <c r="N8" s="90" t="s">
        <v>1719</v>
      </c>
      <c r="O8" s="90" t="s">
        <v>1720</v>
      </c>
      <c r="P8" s="90" t="s">
        <v>1718</v>
      </c>
      <c r="Q8" s="90" t="s">
        <v>1719</v>
      </c>
      <c r="R8" s="88" t="s">
        <v>1720</v>
      </c>
      <c r="S8" s="90" t="s">
        <v>1718</v>
      </c>
      <c r="T8" s="90" t="s">
        <v>1719</v>
      </c>
      <c r="U8" s="91" t="s">
        <v>1720</v>
      </c>
    </row>
    <row r="9" spans="1:21" ht="17.7" customHeight="1" x14ac:dyDescent="0.3">
      <c r="A9" s="73"/>
      <c r="B9" s="93" t="s">
        <v>1721</v>
      </c>
      <c r="C9" s="94">
        <v>4</v>
      </c>
      <c r="D9" s="95">
        <v>3</v>
      </c>
      <c r="E9" s="96">
        <v>4</v>
      </c>
      <c r="F9" s="97">
        <v>5.5</v>
      </c>
      <c r="G9" s="98">
        <v>3.8</v>
      </c>
      <c r="H9" s="96">
        <v>4.01</v>
      </c>
      <c r="I9" s="96">
        <v>4.67</v>
      </c>
      <c r="J9" s="98">
        <v>3.43</v>
      </c>
      <c r="K9" s="96">
        <v>4.93</v>
      </c>
      <c r="L9" s="96">
        <v>6.71</v>
      </c>
      <c r="M9" s="96">
        <v>5.29</v>
      </c>
      <c r="N9" s="96">
        <v>5.92</v>
      </c>
      <c r="O9" s="96">
        <v>7.93</v>
      </c>
      <c r="P9" s="96">
        <v>4</v>
      </c>
      <c r="Q9" s="96">
        <v>5.52</v>
      </c>
      <c r="R9" s="94" t="s">
        <v>1722</v>
      </c>
      <c r="S9" s="96">
        <v>1.5</v>
      </c>
      <c r="T9" s="96">
        <v>3.45</v>
      </c>
      <c r="U9" s="97">
        <v>4.49</v>
      </c>
    </row>
    <row r="10" spans="1:21" ht="17.7" customHeight="1" x14ac:dyDescent="0.3">
      <c r="A10" s="73"/>
      <c r="B10" s="93" t="s">
        <v>1723</v>
      </c>
      <c r="C10" s="94">
        <v>0.8</v>
      </c>
      <c r="D10" s="95">
        <v>0.8</v>
      </c>
      <c r="E10" s="96">
        <v>0.8</v>
      </c>
      <c r="F10" s="97">
        <v>1</v>
      </c>
      <c r="G10" s="98">
        <v>0.32</v>
      </c>
      <c r="H10" s="96">
        <v>0.4</v>
      </c>
      <c r="I10" s="96">
        <v>0.74</v>
      </c>
      <c r="J10" s="98">
        <v>0.28000000000000003</v>
      </c>
      <c r="K10" s="96">
        <v>0.49</v>
      </c>
      <c r="L10" s="96">
        <v>0.75</v>
      </c>
      <c r="M10" s="96">
        <v>0.25</v>
      </c>
      <c r="N10" s="96">
        <v>0.51</v>
      </c>
      <c r="O10" s="96">
        <v>0.56000000000000005</v>
      </c>
      <c r="P10" s="96">
        <v>0.81</v>
      </c>
      <c r="Q10" s="96">
        <v>1.22</v>
      </c>
      <c r="R10" s="94">
        <v>1.99</v>
      </c>
      <c r="S10" s="96">
        <v>0.3</v>
      </c>
      <c r="T10" s="96">
        <v>0.48</v>
      </c>
      <c r="U10" s="97">
        <v>0.82</v>
      </c>
    </row>
    <row r="11" spans="1:21" ht="17.7" customHeight="1" x14ac:dyDescent="0.3">
      <c r="A11" s="73"/>
      <c r="B11" s="93" t="s">
        <v>1724</v>
      </c>
      <c r="C11" s="94">
        <v>0.97</v>
      </c>
      <c r="D11" s="95">
        <v>0.97</v>
      </c>
      <c r="E11" s="96">
        <v>1.27</v>
      </c>
      <c r="F11" s="97">
        <v>1.27</v>
      </c>
      <c r="G11" s="98">
        <v>0.5</v>
      </c>
      <c r="H11" s="96">
        <v>0.56000000000000005</v>
      </c>
      <c r="I11" s="96">
        <v>0.97</v>
      </c>
      <c r="J11" s="98">
        <v>1</v>
      </c>
      <c r="K11" s="96">
        <v>1.39</v>
      </c>
      <c r="L11" s="96">
        <v>1.74</v>
      </c>
      <c r="M11" s="96">
        <v>1</v>
      </c>
      <c r="N11" s="96">
        <v>1.48</v>
      </c>
      <c r="O11" s="96">
        <v>1.97</v>
      </c>
      <c r="P11" s="96">
        <v>1.46</v>
      </c>
      <c r="Q11" s="96">
        <v>2.3199999999999998</v>
      </c>
      <c r="R11" s="94">
        <v>3.16</v>
      </c>
      <c r="S11" s="96">
        <v>0.56000000000000005</v>
      </c>
      <c r="T11" s="96">
        <v>0.85</v>
      </c>
      <c r="U11" s="97">
        <v>0.89</v>
      </c>
    </row>
    <row r="12" spans="1:21" ht="17.7" customHeight="1" x14ac:dyDescent="0.25">
      <c r="A12" s="99"/>
      <c r="B12" s="93" t="s">
        <v>1725</v>
      </c>
      <c r="C12" s="94">
        <v>0.59</v>
      </c>
      <c r="D12" s="95">
        <v>0.59</v>
      </c>
      <c r="E12" s="96">
        <v>1.23</v>
      </c>
      <c r="F12" s="97">
        <v>1.39</v>
      </c>
      <c r="G12" s="98">
        <v>1.02</v>
      </c>
      <c r="H12" s="96">
        <v>1.1100000000000001</v>
      </c>
      <c r="I12" s="96">
        <v>1.21</v>
      </c>
      <c r="J12" s="98">
        <v>0.94</v>
      </c>
      <c r="K12" s="96">
        <v>0.99</v>
      </c>
      <c r="L12" s="96">
        <v>1.17</v>
      </c>
      <c r="M12" s="96">
        <v>1.01</v>
      </c>
      <c r="N12" s="96">
        <v>1.07</v>
      </c>
      <c r="O12" s="96">
        <v>1.1100000000000001</v>
      </c>
      <c r="P12" s="96">
        <v>0.94</v>
      </c>
      <c r="Q12" s="96">
        <v>1.02</v>
      </c>
      <c r="R12" s="94">
        <v>1.33</v>
      </c>
      <c r="S12" s="96">
        <v>0.85</v>
      </c>
      <c r="T12" s="96">
        <v>0.85</v>
      </c>
      <c r="U12" s="97">
        <v>1.1100000000000001</v>
      </c>
    </row>
    <row r="13" spans="1:21" ht="17.7" customHeight="1" thickBot="1" x14ac:dyDescent="0.3">
      <c r="A13" s="99"/>
      <c r="B13" s="93" t="s">
        <v>1726</v>
      </c>
      <c r="C13" s="94">
        <v>7.18</v>
      </c>
      <c r="D13" s="100">
        <v>6.16</v>
      </c>
      <c r="E13" s="101">
        <v>7.4</v>
      </c>
      <c r="F13" s="102">
        <v>8.9600000000000009</v>
      </c>
      <c r="G13" s="98">
        <v>6.64</v>
      </c>
      <c r="H13" s="96">
        <v>7.3</v>
      </c>
      <c r="I13" s="96">
        <v>8.69</v>
      </c>
      <c r="J13" s="98">
        <v>6.74</v>
      </c>
      <c r="K13" s="96">
        <v>8.0399999999999991</v>
      </c>
      <c r="L13" s="96">
        <v>9.4</v>
      </c>
      <c r="M13" s="96">
        <v>8</v>
      </c>
      <c r="N13" s="96">
        <v>8.31</v>
      </c>
      <c r="O13" s="96">
        <v>9.51</v>
      </c>
      <c r="P13" s="96">
        <v>7.14</v>
      </c>
      <c r="Q13" s="96">
        <v>8.4</v>
      </c>
      <c r="R13" s="94">
        <v>10.43</v>
      </c>
      <c r="S13" s="96">
        <v>3.5</v>
      </c>
      <c r="T13" s="96">
        <v>5.1100000000000003</v>
      </c>
      <c r="U13" s="97">
        <v>6.22</v>
      </c>
    </row>
    <row r="14" spans="1:21" ht="17.7" customHeight="1" x14ac:dyDescent="0.25">
      <c r="A14" s="99"/>
      <c r="B14" s="103" t="s">
        <v>1727</v>
      </c>
      <c r="C14" s="104">
        <f>0.65+3+2.5</f>
        <v>6.15</v>
      </c>
      <c r="D14" s="182" t="s">
        <v>1728</v>
      </c>
      <c r="E14" s="182"/>
      <c r="F14" s="182"/>
      <c r="G14" s="182"/>
      <c r="H14" s="182"/>
      <c r="I14" s="182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4"/>
    </row>
    <row r="15" spans="1:21" ht="17.7" customHeight="1" x14ac:dyDescent="0.25">
      <c r="A15" s="99"/>
      <c r="B15" s="185" t="s">
        <v>1729</v>
      </c>
      <c r="C15" s="186"/>
      <c r="D15" s="186"/>
      <c r="E15" s="186"/>
      <c r="F15" s="105"/>
      <c r="G15" s="187" t="s">
        <v>1730</v>
      </c>
      <c r="H15" s="187"/>
      <c r="I15" s="187"/>
      <c r="J15" s="187"/>
      <c r="K15" s="187"/>
      <c r="L15" s="187"/>
      <c r="M15" s="187"/>
      <c r="N15" s="187"/>
      <c r="O15" s="187"/>
      <c r="P15" s="107"/>
      <c r="Q15" s="107"/>
      <c r="R15" s="107"/>
      <c r="S15" s="107"/>
      <c r="T15" s="107"/>
      <c r="U15" s="108"/>
    </row>
    <row r="16" spans="1:21" ht="17.7" customHeight="1" x14ac:dyDescent="0.25">
      <c r="A16" s="99"/>
      <c r="B16" s="188" t="s">
        <v>1731</v>
      </c>
      <c r="C16" s="189"/>
      <c r="D16" s="189"/>
      <c r="E16" s="189"/>
      <c r="F16" s="105"/>
      <c r="G16" s="187" t="s">
        <v>1732</v>
      </c>
      <c r="H16" s="187"/>
      <c r="I16" s="187"/>
      <c r="J16" s="187"/>
      <c r="K16" s="187"/>
      <c r="L16" s="187"/>
      <c r="M16" s="106" t="s">
        <v>1718</v>
      </c>
      <c r="N16" s="106" t="s">
        <v>1719</v>
      </c>
      <c r="O16" s="106" t="s">
        <v>1720</v>
      </c>
      <c r="P16" s="107"/>
      <c r="Q16" s="107"/>
      <c r="R16" s="107"/>
      <c r="S16" s="107"/>
      <c r="T16" s="107"/>
      <c r="U16" s="108"/>
    </row>
    <row r="17" spans="1:21" ht="17.7" customHeight="1" x14ac:dyDescent="0.25">
      <c r="A17" s="99"/>
      <c r="B17" s="167" t="s">
        <v>1733</v>
      </c>
      <c r="C17" s="168"/>
      <c r="D17" s="168"/>
      <c r="E17" s="168"/>
      <c r="F17" s="105"/>
      <c r="G17" s="169" t="s">
        <v>1710</v>
      </c>
      <c r="H17" s="169"/>
      <c r="I17" s="169"/>
      <c r="J17" s="169"/>
      <c r="K17" s="169"/>
      <c r="L17" s="169"/>
      <c r="M17" s="110">
        <v>20.34</v>
      </c>
      <c r="N17" s="110">
        <v>22.12</v>
      </c>
      <c r="O17" s="110">
        <v>25</v>
      </c>
      <c r="P17" s="107"/>
      <c r="Q17" s="107"/>
      <c r="R17" s="107"/>
      <c r="S17" s="107"/>
      <c r="T17" s="107"/>
      <c r="U17" s="108"/>
    </row>
    <row r="18" spans="1:21" ht="17.7" customHeight="1" x14ac:dyDescent="0.25">
      <c r="A18" s="99"/>
      <c r="B18" s="167"/>
      <c r="C18" s="168"/>
      <c r="D18" s="168"/>
      <c r="E18" s="168"/>
      <c r="F18" s="105"/>
      <c r="G18" s="169" t="s">
        <v>1711</v>
      </c>
      <c r="H18" s="169"/>
      <c r="I18" s="169"/>
      <c r="J18" s="169"/>
      <c r="K18" s="169"/>
      <c r="L18" s="169"/>
      <c r="M18" s="110">
        <v>19.600000000000001</v>
      </c>
      <c r="N18" s="110">
        <v>20.97</v>
      </c>
      <c r="O18" s="110">
        <v>24.23</v>
      </c>
      <c r="P18" s="107"/>
      <c r="Q18" s="107"/>
      <c r="R18" s="107"/>
      <c r="S18" s="107"/>
      <c r="T18" s="107"/>
      <c r="U18" s="108"/>
    </row>
    <row r="19" spans="1:21" ht="17.7" customHeight="1" x14ac:dyDescent="0.25">
      <c r="A19" s="99"/>
      <c r="B19" s="195" t="s">
        <v>1734</v>
      </c>
      <c r="C19" s="196"/>
      <c r="D19" s="196"/>
      <c r="E19" s="196"/>
      <c r="F19" s="107"/>
      <c r="G19" s="169" t="s">
        <v>1735</v>
      </c>
      <c r="H19" s="169"/>
      <c r="I19" s="169"/>
      <c r="J19" s="169"/>
      <c r="K19" s="169"/>
      <c r="L19" s="169"/>
      <c r="M19" s="110">
        <v>20.76</v>
      </c>
      <c r="N19" s="110">
        <v>24.18</v>
      </c>
      <c r="O19" s="110">
        <v>26.44</v>
      </c>
      <c r="P19" s="107"/>
      <c r="Q19" s="107"/>
      <c r="R19" s="107"/>
      <c r="S19" s="107"/>
      <c r="T19" s="107"/>
      <c r="U19" s="108"/>
    </row>
    <row r="20" spans="1:21" ht="17.7" customHeight="1" x14ac:dyDescent="0.25">
      <c r="A20" s="99"/>
      <c r="B20" s="195"/>
      <c r="C20" s="196"/>
      <c r="D20" s="196"/>
      <c r="E20" s="196"/>
      <c r="F20" s="107"/>
      <c r="G20" s="169" t="s">
        <v>1713</v>
      </c>
      <c r="H20" s="169"/>
      <c r="I20" s="169"/>
      <c r="J20" s="169"/>
      <c r="K20" s="169"/>
      <c r="L20" s="169"/>
      <c r="M20" s="110">
        <v>24</v>
      </c>
      <c r="N20" s="110">
        <v>25.84</v>
      </c>
      <c r="O20" s="110">
        <v>27.86</v>
      </c>
      <c r="P20" s="107"/>
      <c r="Q20" s="107"/>
      <c r="R20" s="107"/>
      <c r="S20" s="107"/>
      <c r="T20" s="107"/>
      <c r="U20" s="108"/>
    </row>
    <row r="21" spans="1:21" ht="17.7" customHeight="1" x14ac:dyDescent="0.25">
      <c r="A21" s="99"/>
      <c r="B21" s="197"/>
      <c r="C21" s="198"/>
      <c r="D21" s="198"/>
      <c r="E21" s="198"/>
      <c r="F21" s="107"/>
      <c r="G21" s="169" t="s">
        <v>1714</v>
      </c>
      <c r="H21" s="169"/>
      <c r="I21" s="169"/>
      <c r="J21" s="169"/>
      <c r="K21" s="169"/>
      <c r="L21" s="169"/>
      <c r="M21" s="110">
        <v>22.8</v>
      </c>
      <c r="N21" s="110">
        <v>27.48</v>
      </c>
      <c r="O21" s="110">
        <v>30.95</v>
      </c>
      <c r="P21" s="107"/>
      <c r="Q21" s="107"/>
      <c r="R21" s="107"/>
      <c r="S21" s="107"/>
      <c r="T21" s="107"/>
      <c r="U21" s="108"/>
    </row>
    <row r="22" spans="1:21" ht="17.7" customHeight="1" x14ac:dyDescent="0.25">
      <c r="A22" s="99"/>
      <c r="B22" s="199" t="s">
        <v>1736</v>
      </c>
      <c r="C22" s="200"/>
      <c r="D22" s="200"/>
      <c r="E22" s="200"/>
      <c r="F22" s="107"/>
      <c r="G22" s="169" t="s">
        <v>1715</v>
      </c>
      <c r="H22" s="169"/>
      <c r="I22" s="169"/>
      <c r="J22" s="169"/>
      <c r="K22" s="169"/>
      <c r="L22" s="169"/>
      <c r="M22" s="110">
        <v>11.1</v>
      </c>
      <c r="N22" s="110">
        <v>14.02</v>
      </c>
      <c r="O22" s="110">
        <v>16.8</v>
      </c>
      <c r="P22" s="107"/>
      <c r="Q22" s="107"/>
      <c r="R22" s="107"/>
      <c r="S22" s="107"/>
      <c r="T22" s="107"/>
      <c r="U22" s="108"/>
    </row>
    <row r="23" spans="1:21" ht="17.7" customHeight="1" x14ac:dyDescent="0.3">
      <c r="A23" s="99"/>
      <c r="B23" s="73"/>
      <c r="C23" s="111"/>
      <c r="D23" s="111"/>
      <c r="E23" s="111"/>
      <c r="F23" s="107"/>
      <c r="G23" s="111"/>
      <c r="H23" s="111"/>
      <c r="I23" s="112"/>
      <c r="J23" s="112"/>
      <c r="K23" s="80"/>
      <c r="L23" s="80"/>
      <c r="M23" s="80"/>
      <c r="N23" s="80"/>
      <c r="O23" s="80"/>
      <c r="P23" s="107"/>
      <c r="Q23" s="107"/>
      <c r="R23" s="107"/>
      <c r="S23" s="107"/>
      <c r="T23" s="107"/>
      <c r="U23" s="108"/>
    </row>
    <row r="24" spans="1:21" ht="17.7" customHeight="1" x14ac:dyDescent="0.25">
      <c r="A24" s="99"/>
      <c r="B24" s="109"/>
      <c r="C24" s="107"/>
      <c r="D24" s="107"/>
      <c r="E24" s="107"/>
      <c r="F24" s="107"/>
      <c r="G24" s="80"/>
      <c r="H24" s="80"/>
      <c r="I24" s="80"/>
      <c r="J24" s="80"/>
      <c r="K24" s="80"/>
      <c r="L24" s="80"/>
      <c r="M24" s="80"/>
      <c r="N24" s="80"/>
      <c r="O24" s="80"/>
      <c r="P24" s="107"/>
      <c r="Q24" s="107"/>
      <c r="R24" s="107"/>
      <c r="S24" s="107"/>
      <c r="T24" s="107"/>
      <c r="U24" s="108"/>
    </row>
    <row r="25" spans="1:21" ht="17.7" customHeight="1" x14ac:dyDescent="0.25">
      <c r="A25" s="99"/>
      <c r="B25" s="109"/>
      <c r="C25" s="107"/>
      <c r="D25" s="107"/>
      <c r="E25" s="107"/>
      <c r="F25" s="107"/>
      <c r="G25" s="80"/>
      <c r="H25" s="80"/>
      <c r="I25" s="80"/>
      <c r="J25" s="80"/>
      <c r="K25" s="80"/>
      <c r="L25" s="80"/>
      <c r="M25" s="80"/>
      <c r="N25" s="80"/>
      <c r="O25" s="80"/>
      <c r="P25" s="107"/>
      <c r="Q25" s="107"/>
      <c r="R25" s="107"/>
      <c r="S25" s="107"/>
      <c r="T25" s="107"/>
      <c r="U25" s="108"/>
    </row>
    <row r="26" spans="1:21" ht="17.7" customHeight="1" x14ac:dyDescent="0.25">
      <c r="A26" s="99"/>
      <c r="B26" s="113" t="s">
        <v>1737</v>
      </c>
      <c r="C26" s="114">
        <f>ROUND(((1+(C9+C10+C11)/100)*((1+C12/100)*(1+C13/100))/(1-C14/100))-1,4)</f>
        <v>0.21510000000000001</v>
      </c>
      <c r="D26" s="115"/>
      <c r="E26" s="115"/>
      <c r="F26" s="107"/>
      <c r="G26" s="80"/>
      <c r="H26" s="80"/>
      <c r="I26" s="80"/>
      <c r="J26" s="80"/>
      <c r="K26" s="80"/>
      <c r="L26" s="80"/>
      <c r="M26" s="80"/>
      <c r="N26" s="80"/>
      <c r="O26" s="80"/>
      <c r="P26" s="107"/>
      <c r="Q26" s="107"/>
      <c r="R26" s="107"/>
      <c r="S26" s="107"/>
      <c r="T26" s="107"/>
      <c r="U26" s="108"/>
    </row>
    <row r="27" spans="1:21" ht="17.7" customHeight="1" x14ac:dyDescent="0.25">
      <c r="A27" s="99"/>
      <c r="B27" s="109" t="s">
        <v>1738</v>
      </c>
      <c r="C27" s="107"/>
      <c r="D27" s="107"/>
      <c r="E27" s="107"/>
      <c r="F27" s="107"/>
      <c r="G27" s="80"/>
      <c r="H27" s="80"/>
      <c r="I27" s="80"/>
      <c r="J27" s="80"/>
      <c r="K27" s="80"/>
      <c r="L27" s="80"/>
      <c r="M27" s="80"/>
      <c r="N27" s="80"/>
      <c r="O27" s="80"/>
      <c r="P27" s="107"/>
      <c r="Q27" s="107"/>
      <c r="R27" s="107"/>
      <c r="S27" s="107"/>
      <c r="T27" s="107"/>
      <c r="U27" s="108"/>
    </row>
    <row r="28" spans="1:21" ht="17.7" customHeight="1" x14ac:dyDescent="0.25">
      <c r="A28" s="99"/>
      <c r="B28" s="116" t="str">
        <f>C2</f>
        <v>OBRA DE CONSTRUÇÃO DE AUDITORIO E AREA DE VIVENCIA DA CAMARA MUNICIPAL DE MAMANGUAPE</v>
      </c>
      <c r="C28" s="107"/>
      <c r="D28" s="107"/>
      <c r="E28" s="107"/>
      <c r="F28" s="107"/>
      <c r="G28" s="80"/>
      <c r="H28" s="80"/>
      <c r="I28" s="80"/>
      <c r="J28" s="80"/>
      <c r="K28" s="80"/>
      <c r="L28" s="80"/>
      <c r="M28" s="80"/>
      <c r="N28" s="80"/>
      <c r="O28" s="80"/>
      <c r="P28" s="107"/>
      <c r="Q28" s="107"/>
      <c r="R28" s="107"/>
      <c r="S28" s="107"/>
      <c r="T28" s="107"/>
      <c r="U28" s="108"/>
    </row>
    <row r="29" spans="1:21" ht="31.2" customHeight="1" x14ac:dyDescent="0.25">
      <c r="A29" s="99"/>
      <c r="B29" s="190" t="s">
        <v>1739</v>
      </c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191"/>
      <c r="P29" s="191"/>
      <c r="Q29" s="191"/>
      <c r="R29" s="191"/>
      <c r="S29" s="191"/>
      <c r="T29" s="191"/>
      <c r="U29" s="192"/>
    </row>
    <row r="30" spans="1:21" ht="17.7" customHeight="1" thickBot="1" x14ac:dyDescent="0.3">
      <c r="A30" s="117"/>
      <c r="B30" s="118" t="s">
        <v>1740</v>
      </c>
      <c r="C30" s="119"/>
      <c r="D30" s="119"/>
      <c r="E30" s="119"/>
      <c r="F30" s="119"/>
      <c r="G30" s="119"/>
      <c r="H30" s="119"/>
      <c r="I30" s="119"/>
      <c r="J30" s="119"/>
      <c r="K30" s="119"/>
      <c r="L30" s="119"/>
      <c r="M30" s="119"/>
      <c r="N30" s="119"/>
      <c r="O30" s="119"/>
      <c r="P30" s="119"/>
      <c r="Q30" s="119"/>
      <c r="R30" s="119"/>
      <c r="S30" s="119"/>
      <c r="T30" s="119"/>
      <c r="U30" s="120"/>
    </row>
    <row r="31" spans="1:21" ht="18.75" customHeight="1" x14ac:dyDescent="0.25">
      <c r="B31" s="107"/>
      <c r="C31" s="107"/>
      <c r="D31" s="107"/>
      <c r="E31" s="193"/>
      <c r="F31" s="193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</row>
    <row r="32" spans="1:21" ht="18.75" customHeight="1" x14ac:dyDescent="0.25">
      <c r="B32" s="107"/>
      <c r="C32" s="121"/>
      <c r="D32" s="107"/>
      <c r="E32" s="107"/>
      <c r="F32" s="194"/>
      <c r="G32" s="194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</row>
    <row r="33" spans="2:21" ht="18.75" customHeight="1" x14ac:dyDescent="0.3">
      <c r="B33" s="111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111"/>
      <c r="P33" s="111"/>
      <c r="Q33" s="111"/>
      <c r="R33" s="111"/>
      <c r="S33" s="111"/>
      <c r="T33" s="111"/>
      <c r="U33" s="111"/>
    </row>
    <row r="34" spans="2:21" ht="18.75" customHeight="1" x14ac:dyDescent="0.3">
      <c r="B34" s="80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111"/>
      <c r="P34" s="111"/>
      <c r="Q34" s="111"/>
      <c r="R34" s="111"/>
      <c r="S34" s="111"/>
      <c r="T34" s="111"/>
      <c r="U34" s="111"/>
    </row>
    <row r="35" spans="2:21" ht="18.75" customHeight="1" x14ac:dyDescent="0.3">
      <c r="B35" s="111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111"/>
      <c r="P35" s="111"/>
      <c r="Q35" s="111"/>
      <c r="R35" s="111"/>
      <c r="S35" s="111"/>
      <c r="T35" s="111"/>
      <c r="U35" s="111"/>
    </row>
    <row r="36" spans="2:21" ht="18.75" customHeight="1" x14ac:dyDescent="0.3"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111"/>
      <c r="P36" s="111"/>
      <c r="Q36" s="111"/>
      <c r="R36" s="111"/>
      <c r="S36" s="111"/>
      <c r="T36" s="111"/>
      <c r="U36" s="111"/>
    </row>
    <row r="37" spans="2:21" ht="18.75" customHeight="1" x14ac:dyDescent="0.3"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111"/>
      <c r="P37" s="111"/>
      <c r="Q37" s="111"/>
      <c r="R37" s="111"/>
      <c r="S37" s="111"/>
      <c r="T37" s="111"/>
      <c r="U37" s="111"/>
    </row>
    <row r="38" spans="2:21" ht="18.75" customHeight="1" x14ac:dyDescent="0.3"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111"/>
      <c r="P38" s="111"/>
      <c r="Q38" s="111"/>
      <c r="R38" s="111"/>
      <c r="S38" s="111"/>
      <c r="T38" s="111"/>
      <c r="U38" s="111"/>
    </row>
    <row r="39" spans="2:21" ht="18.75" customHeight="1" x14ac:dyDescent="0.25"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</row>
    <row r="40" spans="2:21" ht="18.75" customHeight="1" x14ac:dyDescent="0.25"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</row>
    <row r="41" spans="2:21" ht="18.75" customHeight="1" x14ac:dyDescent="0.25">
      <c r="B41" s="80"/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</row>
    <row r="42" spans="2:21" hidden="1" x14ac:dyDescent="0.25">
      <c r="B42" s="80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</row>
    <row r="43" spans="2:21" hidden="1" x14ac:dyDescent="0.25"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</row>
    <row r="44" spans="2:21" hidden="1" x14ac:dyDescent="0.25"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</row>
    <row r="45" spans="2:21" hidden="1" x14ac:dyDescent="0.25">
      <c r="B45" s="80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</row>
    <row r="46" spans="2:21" hidden="1" x14ac:dyDescent="0.25"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</row>
    <row r="47" spans="2:21" hidden="1" x14ac:dyDescent="0.25">
      <c r="B47" s="80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</row>
    <row r="48" spans="2:21" hidden="1" x14ac:dyDescent="0.25"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</row>
    <row r="49" spans="2:21" hidden="1" x14ac:dyDescent="0.25"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</row>
    <row r="50" spans="2:21" hidden="1" x14ac:dyDescent="0.25"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</row>
    <row r="51" spans="2:21" hidden="1" x14ac:dyDescent="0.25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</row>
    <row r="52" spans="2:21" ht="14.4" hidden="1" x14ac:dyDescent="0.3">
      <c r="B52" s="80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111"/>
      <c r="P52" s="111"/>
      <c r="Q52" s="111"/>
      <c r="R52" s="111"/>
      <c r="S52" s="111"/>
      <c r="T52" s="111"/>
      <c r="U52" s="111"/>
    </row>
    <row r="53" spans="2:21" ht="14.4" hidden="1" x14ac:dyDescent="0.3">
      <c r="B53" s="80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111"/>
      <c r="P53" s="111"/>
      <c r="Q53" s="111"/>
      <c r="R53" s="111"/>
      <c r="S53" s="111"/>
      <c r="T53" s="111"/>
      <c r="U53" s="111"/>
    </row>
    <row r="54" spans="2:21" ht="14.4" hidden="1" x14ac:dyDescent="0.3"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111"/>
      <c r="P54" s="111"/>
      <c r="Q54" s="111"/>
      <c r="R54" s="111"/>
      <c r="S54" s="111"/>
      <c r="T54" s="111"/>
      <c r="U54" s="111"/>
    </row>
    <row r="55" spans="2:21" ht="14.4" hidden="1" x14ac:dyDescent="0.3"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111"/>
      <c r="P55" s="111"/>
      <c r="Q55" s="111"/>
      <c r="R55" s="111"/>
      <c r="S55" s="111"/>
      <c r="T55" s="111"/>
      <c r="U55" s="111"/>
    </row>
    <row r="56" spans="2:21" ht="14.4" hidden="1" x14ac:dyDescent="0.3"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111"/>
      <c r="P56" s="111"/>
      <c r="Q56" s="111"/>
      <c r="R56" s="111"/>
      <c r="S56" s="111"/>
      <c r="T56" s="111"/>
      <c r="U56" s="111"/>
    </row>
    <row r="57" spans="2:21" ht="14.4" hidden="1" x14ac:dyDescent="0.3"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111"/>
      <c r="P57" s="111"/>
      <c r="Q57" s="111"/>
      <c r="R57" s="111"/>
      <c r="S57" s="111"/>
      <c r="T57" s="111"/>
      <c r="U57" s="111"/>
    </row>
    <row r="58" spans="2:21" ht="14.4" x14ac:dyDescent="0.3">
      <c r="B58" s="111"/>
      <c r="C58" s="111"/>
      <c r="D58" s="111"/>
      <c r="E58" s="111"/>
      <c r="F58" s="111"/>
      <c r="G58" s="111"/>
      <c r="H58" s="111"/>
      <c r="I58" s="111"/>
      <c r="J58" s="111"/>
      <c r="K58" s="111"/>
      <c r="L58" s="111"/>
      <c r="M58" s="111"/>
      <c r="N58" s="111"/>
      <c r="O58" s="111"/>
      <c r="P58" s="111"/>
      <c r="Q58" s="111"/>
      <c r="R58" s="111"/>
      <c r="S58" s="111"/>
      <c r="T58" s="111"/>
      <c r="U58" s="111"/>
    </row>
  </sheetData>
  <mergeCells count="25">
    <mergeCell ref="B29:U29"/>
    <mergeCell ref="E31:F31"/>
    <mergeCell ref="F32:G32"/>
    <mergeCell ref="B19:E21"/>
    <mergeCell ref="G19:L19"/>
    <mergeCell ref="G20:L20"/>
    <mergeCell ref="G21:L21"/>
    <mergeCell ref="B22:E22"/>
    <mergeCell ref="G22:L22"/>
    <mergeCell ref="B17:E18"/>
    <mergeCell ref="G17:L17"/>
    <mergeCell ref="G18:L18"/>
    <mergeCell ref="B5:U5"/>
    <mergeCell ref="B7:C7"/>
    <mergeCell ref="D7:F7"/>
    <mergeCell ref="G7:I7"/>
    <mergeCell ref="J7:L7"/>
    <mergeCell ref="M7:O7"/>
    <mergeCell ref="P7:R7"/>
    <mergeCell ref="S7:U7"/>
    <mergeCell ref="D14:U14"/>
    <mergeCell ref="B15:E15"/>
    <mergeCell ref="G15:O15"/>
    <mergeCell ref="B16:E16"/>
    <mergeCell ref="G16:L16"/>
  </mergeCells>
  <printOptions horizontalCentered="1"/>
  <pageMargins left="0.39370078740157483" right="0.39370078740157483" top="0.78740157480314965" bottom="0.59055118110236227" header="0.31496062992125984" footer="0"/>
  <pageSetup paperSize="9" scale="70" orientation="landscape" r:id="rId1"/>
  <headerFooter alignWithMargins="0"/>
  <colBreaks count="1" manualBreakCount="1">
    <brk id="1" max="1048575" man="1"/>
  </colBreaks>
  <drawing r:id="rId2"/>
  <legacyDrawing r:id="rId3"/>
  <oleObjects>
    <mc:AlternateContent xmlns:mc="http://schemas.openxmlformats.org/markup-compatibility/2006">
      <mc:Choice Requires="x14">
        <oleObject progId="Microsoft Equation 3.0" shapeId="5121" r:id="rId4">
          <objectPr defaultSize="0" autoPict="0" r:id="rId5">
            <anchor moveWithCells="1" sizeWithCells="1">
              <from>
                <xdr:col>1</xdr:col>
                <xdr:colOff>381000</xdr:colOff>
                <xdr:row>22</xdr:row>
                <xdr:rowOff>60960</xdr:rowOff>
              </from>
              <to>
                <xdr:col>5</xdr:col>
                <xdr:colOff>0</xdr:colOff>
                <xdr:row>24</xdr:row>
                <xdr:rowOff>137160</xdr:rowOff>
              </to>
            </anchor>
          </objectPr>
        </oleObject>
      </mc:Choice>
      <mc:Fallback>
        <oleObject progId="Microsoft Equation 3.0" shapeId="5121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EFED1-0490-464F-9FF3-6538B79C3895}">
  <dimension ref="A1:K28"/>
  <sheetViews>
    <sheetView showWhiteSpace="0" view="pageBreakPreview" zoomScale="55" zoomScaleNormal="70" zoomScaleSheetLayoutView="55" workbookViewId="0">
      <selection activeCell="O11" sqref="O11"/>
    </sheetView>
  </sheetViews>
  <sheetFormatPr defaultRowHeight="13.8" x14ac:dyDescent="0.25"/>
  <cols>
    <col min="1" max="1" width="20" bestFit="1" customWidth="1"/>
    <col min="2" max="2" width="60" bestFit="1" customWidth="1"/>
    <col min="3" max="3" width="20" bestFit="1" customWidth="1"/>
    <col min="4" max="30" width="12" bestFit="1" customWidth="1"/>
  </cols>
  <sheetData>
    <row r="1" spans="1:11" x14ac:dyDescent="0.25">
      <c r="A1" s="25"/>
      <c r="B1" s="25" t="s">
        <v>533</v>
      </c>
      <c r="C1" s="25" t="s">
        <v>532</v>
      </c>
      <c r="D1" s="158" t="s">
        <v>531</v>
      </c>
      <c r="E1" s="158"/>
      <c r="F1" s="158" t="s">
        <v>530</v>
      </c>
      <c r="G1" s="158"/>
    </row>
    <row r="2" spans="1:11" ht="94.95" customHeight="1" x14ac:dyDescent="0.25">
      <c r="A2" s="20"/>
      <c r="B2" s="20" t="s">
        <v>529</v>
      </c>
      <c r="C2" s="20" t="s">
        <v>528</v>
      </c>
      <c r="D2" s="159" t="s">
        <v>527</v>
      </c>
      <c r="E2" s="159"/>
      <c r="F2" s="159" t="s">
        <v>526</v>
      </c>
      <c r="G2" s="159"/>
    </row>
    <row r="3" spans="1:11" x14ac:dyDescent="0.25">
      <c r="A3" s="160" t="s">
        <v>525</v>
      </c>
      <c r="B3" s="161"/>
      <c r="C3" s="161"/>
      <c r="D3" s="161"/>
      <c r="E3" s="161"/>
      <c r="F3" s="161"/>
      <c r="G3" s="161"/>
    </row>
    <row r="4" spans="1:11" x14ac:dyDescent="0.25">
      <c r="A4" s="22" t="s">
        <v>2</v>
      </c>
      <c r="B4" s="22" t="s">
        <v>5</v>
      </c>
      <c r="C4" s="22" t="s">
        <v>524</v>
      </c>
      <c r="D4" s="22" t="s">
        <v>523</v>
      </c>
      <c r="E4" s="22" t="s">
        <v>522</v>
      </c>
      <c r="F4" s="22" t="s">
        <v>521</v>
      </c>
      <c r="G4" s="22" t="s">
        <v>520</v>
      </c>
      <c r="H4" s="22" t="s">
        <v>519</v>
      </c>
      <c r="I4" s="22" t="s">
        <v>518</v>
      </c>
      <c r="J4" s="22" t="s">
        <v>517</v>
      </c>
      <c r="K4" s="22" t="s">
        <v>516</v>
      </c>
    </row>
    <row r="5" spans="1:11" ht="24" customHeight="1" thickBot="1" x14ac:dyDescent="0.3">
      <c r="A5" s="59" t="s">
        <v>12</v>
      </c>
      <c r="B5" s="59" t="s">
        <v>14</v>
      </c>
      <c r="C5" s="58" t="s">
        <v>515</v>
      </c>
      <c r="D5" s="57" t="s">
        <v>515</v>
      </c>
      <c r="E5" s="58" t="s">
        <v>15</v>
      </c>
      <c r="F5" s="58" t="s">
        <v>15</v>
      </c>
      <c r="G5" s="58" t="s">
        <v>15</v>
      </c>
      <c r="H5" s="58" t="s">
        <v>15</v>
      </c>
      <c r="I5" s="58" t="s">
        <v>15</v>
      </c>
      <c r="J5" s="58" t="s">
        <v>15</v>
      </c>
      <c r="K5" s="58" t="s">
        <v>15</v>
      </c>
    </row>
    <row r="6" spans="1:11" ht="24" customHeight="1" thickTop="1" thickBot="1" x14ac:dyDescent="0.3">
      <c r="A6" s="59" t="s">
        <v>25</v>
      </c>
      <c r="B6" s="59" t="s">
        <v>26</v>
      </c>
      <c r="C6" s="58" t="s">
        <v>1700</v>
      </c>
      <c r="D6" s="60" t="s">
        <v>514</v>
      </c>
      <c r="E6" s="60" t="s">
        <v>513</v>
      </c>
      <c r="F6" s="60" t="s">
        <v>512</v>
      </c>
      <c r="G6" s="60" t="s">
        <v>511</v>
      </c>
      <c r="H6" s="60" t="s">
        <v>510</v>
      </c>
      <c r="I6" s="60" t="s">
        <v>1699</v>
      </c>
      <c r="J6" s="60" t="s">
        <v>1698</v>
      </c>
      <c r="K6" s="60" t="s">
        <v>1697</v>
      </c>
    </row>
    <row r="7" spans="1:11" ht="24" customHeight="1" thickTop="1" thickBot="1" x14ac:dyDescent="0.3">
      <c r="A7" s="59" t="s">
        <v>27</v>
      </c>
      <c r="B7" s="59" t="s">
        <v>28</v>
      </c>
      <c r="C7" s="58" t="s">
        <v>1681</v>
      </c>
      <c r="D7" s="57" t="s">
        <v>1681</v>
      </c>
      <c r="E7" s="58" t="s">
        <v>15</v>
      </c>
      <c r="F7" s="58" t="s">
        <v>15</v>
      </c>
      <c r="G7" s="58" t="s">
        <v>15</v>
      </c>
      <c r="H7" s="58" t="s">
        <v>15</v>
      </c>
      <c r="I7" s="58" t="s">
        <v>15</v>
      </c>
      <c r="J7" s="58" t="s">
        <v>15</v>
      </c>
      <c r="K7" s="58" t="s">
        <v>15</v>
      </c>
    </row>
    <row r="8" spans="1:11" ht="24" customHeight="1" thickTop="1" thickBot="1" x14ac:dyDescent="0.3">
      <c r="A8" s="59" t="s">
        <v>48</v>
      </c>
      <c r="B8" s="59" t="s">
        <v>49</v>
      </c>
      <c r="C8" s="58" t="s">
        <v>509</v>
      </c>
      <c r="D8" s="57" t="s">
        <v>508</v>
      </c>
      <c r="E8" s="57" t="s">
        <v>507</v>
      </c>
      <c r="F8" s="58" t="s">
        <v>15</v>
      </c>
      <c r="G8" s="58" t="s">
        <v>15</v>
      </c>
      <c r="H8" s="58" t="s">
        <v>15</v>
      </c>
      <c r="I8" s="58" t="s">
        <v>15</v>
      </c>
      <c r="J8" s="58" t="s">
        <v>15</v>
      </c>
      <c r="K8" s="58" t="s">
        <v>15</v>
      </c>
    </row>
    <row r="9" spans="1:11" ht="24" customHeight="1" thickTop="1" thickBot="1" x14ac:dyDescent="0.3">
      <c r="A9" s="59" t="s">
        <v>78</v>
      </c>
      <c r="B9" s="59" t="s">
        <v>79</v>
      </c>
      <c r="C9" s="58" t="s">
        <v>506</v>
      </c>
      <c r="D9" s="58" t="s">
        <v>15</v>
      </c>
      <c r="E9" s="57" t="s">
        <v>505</v>
      </c>
      <c r="F9" s="57" t="s">
        <v>504</v>
      </c>
      <c r="G9" s="57" t="s">
        <v>504</v>
      </c>
      <c r="H9" s="58" t="s">
        <v>15</v>
      </c>
      <c r="I9" s="58" t="s">
        <v>15</v>
      </c>
      <c r="J9" s="58" t="s">
        <v>15</v>
      </c>
      <c r="K9" s="58" t="s">
        <v>15</v>
      </c>
    </row>
    <row r="10" spans="1:11" ht="24" customHeight="1" thickTop="1" thickBot="1" x14ac:dyDescent="0.3">
      <c r="A10" s="59" t="s">
        <v>95</v>
      </c>
      <c r="B10" s="59" t="s">
        <v>96</v>
      </c>
      <c r="C10" s="58" t="s">
        <v>503</v>
      </c>
      <c r="D10" s="58" t="s">
        <v>15</v>
      </c>
      <c r="E10" s="58" t="s">
        <v>15</v>
      </c>
      <c r="F10" s="58" t="s">
        <v>15</v>
      </c>
      <c r="G10" s="58" t="s">
        <v>15</v>
      </c>
      <c r="H10" s="57" t="s">
        <v>501</v>
      </c>
      <c r="I10" s="57" t="s">
        <v>502</v>
      </c>
      <c r="J10" s="57" t="s">
        <v>502</v>
      </c>
      <c r="K10" s="57" t="s">
        <v>501</v>
      </c>
    </row>
    <row r="11" spans="1:11" ht="24" customHeight="1" thickTop="1" thickBot="1" x14ac:dyDescent="0.3">
      <c r="A11" s="59" t="s">
        <v>183</v>
      </c>
      <c r="B11" s="59" t="s">
        <v>184</v>
      </c>
      <c r="C11" s="58" t="s">
        <v>1696</v>
      </c>
      <c r="D11" s="58" t="s">
        <v>15</v>
      </c>
      <c r="E11" s="58" t="s">
        <v>15</v>
      </c>
      <c r="F11" s="58" t="s">
        <v>15</v>
      </c>
      <c r="G11" s="58" t="s">
        <v>15</v>
      </c>
      <c r="H11" s="58" t="s">
        <v>15</v>
      </c>
      <c r="I11" s="58" t="s">
        <v>15</v>
      </c>
      <c r="J11" s="57" t="s">
        <v>500</v>
      </c>
      <c r="K11" s="57" t="s">
        <v>500</v>
      </c>
    </row>
    <row r="12" spans="1:11" ht="24" customHeight="1" thickTop="1" thickBot="1" x14ac:dyDescent="0.3">
      <c r="A12" s="59" t="s">
        <v>221</v>
      </c>
      <c r="B12" s="59" t="s">
        <v>222</v>
      </c>
      <c r="C12" s="58" t="s">
        <v>1695</v>
      </c>
      <c r="D12" s="58" t="s">
        <v>15</v>
      </c>
      <c r="E12" s="58" t="s">
        <v>15</v>
      </c>
      <c r="F12" s="58" t="s">
        <v>15</v>
      </c>
      <c r="G12" s="58" t="s">
        <v>15</v>
      </c>
      <c r="H12" s="58" t="s">
        <v>15</v>
      </c>
      <c r="I12" s="58" t="s">
        <v>15</v>
      </c>
      <c r="J12" s="57" t="s">
        <v>1694</v>
      </c>
      <c r="K12" s="57" t="s">
        <v>1693</v>
      </c>
    </row>
    <row r="13" spans="1:11" ht="24" customHeight="1" thickTop="1" thickBot="1" x14ac:dyDescent="0.3">
      <c r="A13" s="59" t="s">
        <v>255</v>
      </c>
      <c r="B13" s="59" t="s">
        <v>256</v>
      </c>
      <c r="C13" s="58" t="s">
        <v>499</v>
      </c>
      <c r="D13" s="58" t="s">
        <v>15</v>
      </c>
      <c r="E13" s="58" t="s">
        <v>15</v>
      </c>
      <c r="F13" s="58" t="s">
        <v>15</v>
      </c>
      <c r="G13" s="58" t="s">
        <v>15</v>
      </c>
      <c r="H13" s="58" t="s">
        <v>15</v>
      </c>
      <c r="I13" s="58" t="s">
        <v>15</v>
      </c>
      <c r="J13" s="57" t="s">
        <v>498</v>
      </c>
      <c r="K13" s="57" t="s">
        <v>497</v>
      </c>
    </row>
    <row r="14" spans="1:11" ht="24" customHeight="1" thickTop="1" thickBot="1" x14ac:dyDescent="0.3">
      <c r="A14" s="59" t="s">
        <v>263</v>
      </c>
      <c r="B14" s="59" t="s">
        <v>264</v>
      </c>
      <c r="C14" s="58" t="s">
        <v>496</v>
      </c>
      <c r="D14" s="58" t="s">
        <v>15</v>
      </c>
      <c r="E14" s="58" t="s">
        <v>15</v>
      </c>
      <c r="F14" s="58" t="s">
        <v>15</v>
      </c>
      <c r="G14" s="57" t="s">
        <v>495</v>
      </c>
      <c r="H14" s="57" t="s">
        <v>495</v>
      </c>
      <c r="I14" s="57" t="s">
        <v>494</v>
      </c>
      <c r="J14" s="58" t="s">
        <v>15</v>
      </c>
      <c r="K14" s="58" t="s">
        <v>15</v>
      </c>
    </row>
    <row r="15" spans="1:11" ht="24" customHeight="1" thickTop="1" thickBot="1" x14ac:dyDescent="0.3">
      <c r="A15" s="59" t="s">
        <v>371</v>
      </c>
      <c r="B15" s="59" t="s">
        <v>372</v>
      </c>
      <c r="C15" s="58" t="s">
        <v>493</v>
      </c>
      <c r="D15" s="58" t="s">
        <v>15</v>
      </c>
      <c r="E15" s="58" t="s">
        <v>15</v>
      </c>
      <c r="F15" s="58" t="s">
        <v>15</v>
      </c>
      <c r="G15" s="58" t="s">
        <v>15</v>
      </c>
      <c r="H15" s="57" t="s">
        <v>491</v>
      </c>
      <c r="I15" s="57" t="s">
        <v>492</v>
      </c>
      <c r="J15" s="57" t="s">
        <v>491</v>
      </c>
      <c r="K15" s="58" t="s">
        <v>15</v>
      </c>
    </row>
    <row r="16" spans="1:11" ht="24" customHeight="1" thickTop="1" thickBot="1" x14ac:dyDescent="0.3">
      <c r="A16" s="59" t="s">
        <v>386</v>
      </c>
      <c r="B16" s="59" t="s">
        <v>387</v>
      </c>
      <c r="C16" s="58" t="s">
        <v>490</v>
      </c>
      <c r="D16" s="58" t="s">
        <v>15</v>
      </c>
      <c r="E16" s="57" t="s">
        <v>489</v>
      </c>
      <c r="F16" s="57" t="s">
        <v>488</v>
      </c>
      <c r="G16" s="57" t="s">
        <v>488</v>
      </c>
      <c r="H16" s="58" t="s">
        <v>15</v>
      </c>
      <c r="I16" s="58" t="s">
        <v>15</v>
      </c>
      <c r="J16" s="58" t="s">
        <v>15</v>
      </c>
      <c r="K16" s="58" t="s">
        <v>15</v>
      </c>
    </row>
    <row r="17" spans="1:11" ht="24" customHeight="1" thickTop="1" thickBot="1" x14ac:dyDescent="0.3">
      <c r="A17" s="59" t="s">
        <v>394</v>
      </c>
      <c r="B17" s="59" t="s">
        <v>395</v>
      </c>
      <c r="C17" s="58" t="s">
        <v>1692</v>
      </c>
      <c r="D17" s="58" t="s">
        <v>15</v>
      </c>
      <c r="E17" s="58" t="s">
        <v>15</v>
      </c>
      <c r="F17" s="58" t="s">
        <v>15</v>
      </c>
      <c r="G17" s="58" t="s">
        <v>15</v>
      </c>
      <c r="H17" s="58" t="s">
        <v>15</v>
      </c>
      <c r="I17" s="57" t="s">
        <v>1691</v>
      </c>
      <c r="J17" s="57" t="s">
        <v>487</v>
      </c>
      <c r="K17" s="57" t="s">
        <v>486</v>
      </c>
    </row>
    <row r="18" spans="1:11" ht="24" customHeight="1" thickTop="1" thickBot="1" x14ac:dyDescent="0.3">
      <c r="A18" s="59" t="s">
        <v>414</v>
      </c>
      <c r="B18" s="59" t="s">
        <v>415</v>
      </c>
      <c r="C18" s="58" t="s">
        <v>485</v>
      </c>
      <c r="D18" s="58" t="s">
        <v>15</v>
      </c>
      <c r="E18" s="58" t="s">
        <v>15</v>
      </c>
      <c r="F18" s="58" t="s">
        <v>15</v>
      </c>
      <c r="G18" s="57" t="s">
        <v>484</v>
      </c>
      <c r="H18" s="57" t="s">
        <v>484</v>
      </c>
      <c r="I18" s="57" t="s">
        <v>483</v>
      </c>
      <c r="J18" s="58" t="s">
        <v>15</v>
      </c>
      <c r="K18" s="58" t="s">
        <v>15</v>
      </c>
    </row>
    <row r="19" spans="1:11" ht="24" customHeight="1" thickTop="1" thickBot="1" x14ac:dyDescent="0.3">
      <c r="A19" s="59" t="s">
        <v>425</v>
      </c>
      <c r="B19" s="59" t="s">
        <v>426</v>
      </c>
      <c r="C19" s="58" t="s">
        <v>482</v>
      </c>
      <c r="D19" s="58" t="s">
        <v>15</v>
      </c>
      <c r="E19" s="57" t="s">
        <v>481</v>
      </c>
      <c r="F19" s="57" t="s">
        <v>481</v>
      </c>
      <c r="G19" s="58" t="s">
        <v>15</v>
      </c>
      <c r="H19" s="58" t="s">
        <v>15</v>
      </c>
      <c r="I19" s="58" t="s">
        <v>15</v>
      </c>
      <c r="J19" s="58" t="s">
        <v>15</v>
      </c>
      <c r="K19" s="58" t="s">
        <v>15</v>
      </c>
    </row>
    <row r="20" spans="1:11" ht="24" customHeight="1" thickTop="1" thickBot="1" x14ac:dyDescent="0.3">
      <c r="A20" s="59" t="s">
        <v>435</v>
      </c>
      <c r="B20" s="59" t="s">
        <v>436</v>
      </c>
      <c r="C20" s="58" t="s">
        <v>1690</v>
      </c>
      <c r="D20" s="58" t="s">
        <v>15</v>
      </c>
      <c r="E20" s="58" t="s">
        <v>15</v>
      </c>
      <c r="F20" s="58" t="s">
        <v>15</v>
      </c>
      <c r="G20" s="58" t="s">
        <v>15</v>
      </c>
      <c r="H20" s="58" t="s">
        <v>15</v>
      </c>
      <c r="I20" s="58" t="s">
        <v>15</v>
      </c>
      <c r="J20" s="58" t="s">
        <v>15</v>
      </c>
      <c r="K20" s="57" t="s">
        <v>1690</v>
      </c>
    </row>
    <row r="21" spans="1:11" ht="24" customHeight="1" thickTop="1" thickBot="1" x14ac:dyDescent="0.3">
      <c r="A21" s="59" t="s">
        <v>440</v>
      </c>
      <c r="B21" s="59" t="s">
        <v>441</v>
      </c>
      <c r="C21" s="58" t="s">
        <v>1689</v>
      </c>
      <c r="D21" s="58" t="s">
        <v>15</v>
      </c>
      <c r="E21" s="58" t="s">
        <v>15</v>
      </c>
      <c r="F21" s="58" t="s">
        <v>15</v>
      </c>
      <c r="G21" s="58" t="s">
        <v>15</v>
      </c>
      <c r="H21" s="58" t="s">
        <v>15</v>
      </c>
      <c r="I21" s="57" t="s">
        <v>1688</v>
      </c>
      <c r="J21" s="57" t="s">
        <v>480</v>
      </c>
      <c r="K21" s="57" t="s">
        <v>479</v>
      </c>
    </row>
    <row r="22" spans="1:11" ht="14.4" thickTop="1" x14ac:dyDescent="0.25">
      <c r="A22" s="159" t="s">
        <v>478</v>
      </c>
      <c r="B22" s="159"/>
      <c r="C22" s="20"/>
      <c r="D22" s="19" t="s">
        <v>471</v>
      </c>
      <c r="E22" s="19" t="s">
        <v>477</v>
      </c>
      <c r="F22" s="19" t="s">
        <v>476</v>
      </c>
      <c r="G22" s="19" t="s">
        <v>475</v>
      </c>
      <c r="H22" s="19" t="s">
        <v>474</v>
      </c>
      <c r="I22" s="19" t="s">
        <v>1687</v>
      </c>
      <c r="J22" s="19" t="s">
        <v>1686</v>
      </c>
      <c r="K22" s="19" t="s">
        <v>1685</v>
      </c>
    </row>
    <row r="23" spans="1:11" x14ac:dyDescent="0.25">
      <c r="A23" s="159" t="s">
        <v>473</v>
      </c>
      <c r="B23" s="159"/>
      <c r="C23" s="20"/>
      <c r="D23" s="19">
        <f>2767.09+17419.03+33572.3</f>
        <v>53758.42</v>
      </c>
      <c r="E23" s="26">
        <v>53476.97</v>
      </c>
      <c r="F23" s="26">
        <v>54186.63</v>
      </c>
      <c r="G23" s="26">
        <v>66305.02</v>
      </c>
      <c r="H23" s="26">
        <v>51953.4</v>
      </c>
      <c r="I23" s="26">
        <v>103456.22</v>
      </c>
      <c r="J23" s="19">
        <f>7560.53+13689.47+17776.43+9765.94+26790.41+9552.26+6969.81</f>
        <v>92104.849999999991</v>
      </c>
      <c r="K23" s="19">
        <f>5040.35+13689.47+17776.44+14648.9+6368.17+590.54+10454.72</f>
        <v>68568.59</v>
      </c>
    </row>
    <row r="24" spans="1:11" x14ac:dyDescent="0.25">
      <c r="A24" s="159" t="s">
        <v>472</v>
      </c>
      <c r="B24" s="159"/>
      <c r="C24" s="20"/>
      <c r="D24" s="19" t="s">
        <v>471</v>
      </c>
      <c r="E24" s="19" t="s">
        <v>470</v>
      </c>
      <c r="F24" s="19" t="s">
        <v>469</v>
      </c>
      <c r="G24" s="19" t="s">
        <v>468</v>
      </c>
      <c r="H24" s="19" t="s">
        <v>467</v>
      </c>
      <c r="I24" s="19" t="s">
        <v>1684</v>
      </c>
      <c r="J24" s="19" t="s">
        <v>1683</v>
      </c>
      <c r="K24" s="19" t="s">
        <v>1682</v>
      </c>
    </row>
    <row r="25" spans="1:11" x14ac:dyDescent="0.25">
      <c r="A25" s="159" t="s">
        <v>466</v>
      </c>
      <c r="B25" s="159"/>
      <c r="C25" s="20"/>
      <c r="D25" s="19">
        <f>D23</f>
        <v>53758.42</v>
      </c>
      <c r="E25" s="26">
        <f t="shared" ref="E25:K25" si="0">D25+E23</f>
        <v>107235.39</v>
      </c>
      <c r="F25" s="26">
        <f t="shared" si="0"/>
        <v>161422.01999999999</v>
      </c>
      <c r="G25" s="26">
        <f t="shared" si="0"/>
        <v>227727.03999999998</v>
      </c>
      <c r="H25" s="26">
        <f t="shared" si="0"/>
        <v>279680.44</v>
      </c>
      <c r="I25" s="26">
        <f t="shared" si="0"/>
        <v>383136.66000000003</v>
      </c>
      <c r="J25" s="26">
        <f t="shared" si="0"/>
        <v>475241.51</v>
      </c>
      <c r="K25" s="26">
        <f t="shared" si="0"/>
        <v>543810.1</v>
      </c>
    </row>
    <row r="26" spans="1:11" x14ac:dyDescent="0.25">
      <c r="A26" s="17"/>
      <c r="B26" s="17"/>
      <c r="C26" s="17"/>
      <c r="D26" s="17"/>
      <c r="E26" s="17"/>
      <c r="F26" s="17"/>
      <c r="G26" s="17"/>
    </row>
    <row r="27" spans="1:11" ht="60" customHeight="1" x14ac:dyDescent="0.25">
      <c r="A27" s="18"/>
      <c r="B27" s="18"/>
      <c r="C27" s="18"/>
      <c r="D27" s="18"/>
      <c r="E27" s="18"/>
      <c r="F27" s="18"/>
      <c r="G27" s="18"/>
    </row>
    <row r="28" spans="1:11" ht="70.05" customHeight="1" x14ac:dyDescent="0.25">
      <c r="A28" s="164" t="s">
        <v>465</v>
      </c>
      <c r="B28" s="161"/>
      <c r="C28" s="161"/>
      <c r="D28" s="161"/>
      <c r="E28" s="161"/>
      <c r="F28" s="161"/>
      <c r="G28" s="161"/>
    </row>
  </sheetData>
  <mergeCells count="10">
    <mergeCell ref="A22:B22"/>
    <mergeCell ref="A23:B23"/>
    <mergeCell ref="A24:B24"/>
    <mergeCell ref="A25:B25"/>
    <mergeCell ref="A28:G28"/>
    <mergeCell ref="D1:E1"/>
    <mergeCell ref="F1:G1"/>
    <mergeCell ref="D2:E2"/>
    <mergeCell ref="F2:G2"/>
    <mergeCell ref="A3:G3"/>
  </mergeCells>
  <pageMargins left="0.5" right="0.5" top="1" bottom="1" header="0.5" footer="0.5"/>
  <pageSetup paperSize="8" scale="93" orientation="landscape" r:id="rId1"/>
  <headerFooter>
    <oddHeader>&amp;L &amp;C &amp;R</oddHeader>
    <oddFooter>&amp;L &amp;C &amp;R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0E4F1-CF92-43FE-BF38-B405EE78D724}">
  <sheetPr>
    <tabColor rgb="FFFF0000"/>
  </sheetPr>
  <dimension ref="A1:D43"/>
  <sheetViews>
    <sheetView view="pageBreakPreview" zoomScale="80" zoomScaleNormal="100" zoomScaleSheetLayoutView="80" workbookViewId="0">
      <selection activeCell="F10" sqref="F10"/>
    </sheetView>
  </sheetViews>
  <sheetFormatPr defaultColWidth="7.296875" defaultRowHeight="13.2" x14ac:dyDescent="0.25"/>
  <cols>
    <col min="1" max="1" width="8.19921875" style="122" bestFit="1" customWidth="1"/>
    <col min="2" max="2" width="42.3984375" style="122" customWidth="1"/>
    <col min="3" max="3" width="9.09765625" style="122" bestFit="1" customWidth="1"/>
    <col min="4" max="4" width="9.796875" style="122" bestFit="1" customWidth="1"/>
    <col min="5" max="16384" width="7.296875" style="122"/>
  </cols>
  <sheetData>
    <row r="1" spans="1:4" ht="23.4" x14ac:dyDescent="0.25">
      <c r="A1" s="201" t="s">
        <v>1742</v>
      </c>
      <c r="B1" s="202"/>
      <c r="C1" s="202"/>
      <c r="D1" s="203"/>
    </row>
    <row r="2" spans="1:4" ht="14.4" x14ac:dyDescent="0.25">
      <c r="A2" s="204" t="s">
        <v>1743</v>
      </c>
      <c r="B2" s="205"/>
      <c r="C2" s="205"/>
      <c r="D2" s="206"/>
    </row>
    <row r="3" spans="1:4" ht="3" customHeight="1" x14ac:dyDescent="0.3">
      <c r="A3" s="123"/>
      <c r="B3" s="124"/>
      <c r="C3" s="124"/>
      <c r="D3" s="125"/>
    </row>
    <row r="4" spans="1:4" ht="14.4" x14ac:dyDescent="0.25">
      <c r="A4" s="207" t="s">
        <v>1744</v>
      </c>
      <c r="B4" s="208"/>
      <c r="C4" s="126" t="s">
        <v>1745</v>
      </c>
      <c r="D4" s="127" t="s">
        <v>1746</v>
      </c>
    </row>
    <row r="5" spans="1:4" ht="14.4" x14ac:dyDescent="0.3">
      <c r="A5" s="123" t="s">
        <v>1747</v>
      </c>
      <c r="B5" s="128" t="s">
        <v>1748</v>
      </c>
      <c r="C5" s="129">
        <v>0.2</v>
      </c>
      <c r="D5" s="130">
        <v>0.2</v>
      </c>
    </row>
    <row r="6" spans="1:4" s="131" customFormat="1" ht="14.4" x14ac:dyDescent="0.3">
      <c r="A6" s="123" t="s">
        <v>1749</v>
      </c>
      <c r="B6" s="128" t="s">
        <v>1750</v>
      </c>
      <c r="C6" s="129">
        <v>1.4999999999999999E-2</v>
      </c>
      <c r="D6" s="130">
        <v>1.4999999999999999E-2</v>
      </c>
    </row>
    <row r="7" spans="1:4" ht="15.75" customHeight="1" x14ac:dyDescent="0.3">
      <c r="A7" s="123" t="s">
        <v>1751</v>
      </c>
      <c r="B7" s="128" t="s">
        <v>1752</v>
      </c>
      <c r="C7" s="129">
        <v>0.01</v>
      </c>
      <c r="D7" s="130">
        <v>0.01</v>
      </c>
    </row>
    <row r="8" spans="1:4" ht="14.4" x14ac:dyDescent="0.25">
      <c r="A8" s="123" t="s">
        <v>1753</v>
      </c>
      <c r="B8" s="128" t="s">
        <v>1754</v>
      </c>
      <c r="C8" s="132">
        <v>2E-3</v>
      </c>
      <c r="D8" s="133">
        <v>2E-3</v>
      </c>
    </row>
    <row r="9" spans="1:4" ht="14.4" x14ac:dyDescent="0.3">
      <c r="A9" s="123" t="s">
        <v>1755</v>
      </c>
      <c r="B9" s="128" t="s">
        <v>1756</v>
      </c>
      <c r="C9" s="134">
        <v>6.0000000000000001E-3</v>
      </c>
      <c r="D9" s="135">
        <v>6.0000000000000001E-3</v>
      </c>
    </row>
    <row r="10" spans="1:4" s="136" customFormat="1" ht="14.4" x14ac:dyDescent="0.25">
      <c r="A10" s="123" t="s">
        <v>1757</v>
      </c>
      <c r="B10" s="128" t="s">
        <v>1758</v>
      </c>
      <c r="C10" s="132">
        <v>2.5000000000000001E-2</v>
      </c>
      <c r="D10" s="133">
        <v>2.5000000000000001E-2</v>
      </c>
    </row>
    <row r="11" spans="1:4" s="136" customFormat="1" ht="19.5" customHeight="1" x14ac:dyDescent="0.25">
      <c r="A11" s="123" t="s">
        <v>1759</v>
      </c>
      <c r="B11" s="128" t="s">
        <v>1760</v>
      </c>
      <c r="C11" s="132">
        <v>0.03</v>
      </c>
      <c r="D11" s="133">
        <v>0.03</v>
      </c>
    </row>
    <row r="12" spans="1:4" ht="14.4" x14ac:dyDescent="0.3">
      <c r="A12" s="123" t="s">
        <v>1761</v>
      </c>
      <c r="B12" s="128" t="s">
        <v>1762</v>
      </c>
      <c r="C12" s="134">
        <v>0.08</v>
      </c>
      <c r="D12" s="135">
        <v>0.08</v>
      </c>
    </row>
    <row r="13" spans="1:4" ht="14.4" x14ac:dyDescent="0.3">
      <c r="A13" s="123" t="s">
        <v>1763</v>
      </c>
      <c r="B13" s="128" t="s">
        <v>1764</v>
      </c>
      <c r="C13" s="134">
        <v>0</v>
      </c>
      <c r="D13" s="135">
        <v>0</v>
      </c>
    </row>
    <row r="14" spans="1:4" ht="14.4" x14ac:dyDescent="0.3">
      <c r="A14" s="137" t="s">
        <v>1765</v>
      </c>
      <c r="B14" s="138" t="s">
        <v>10</v>
      </c>
      <c r="C14" s="139">
        <f>SUM(C5:C13)</f>
        <v>0.36800000000000005</v>
      </c>
      <c r="D14" s="140">
        <f>SUM(D5:D13)</f>
        <v>0.36800000000000005</v>
      </c>
    </row>
    <row r="15" spans="1:4" ht="14.4" x14ac:dyDescent="0.3">
      <c r="A15" s="141" t="s">
        <v>1766</v>
      </c>
      <c r="B15" s="142"/>
      <c r="C15" s="143" t="s">
        <v>1745</v>
      </c>
      <c r="D15" s="144" t="s">
        <v>1746</v>
      </c>
    </row>
    <row r="16" spans="1:4" ht="14.4" x14ac:dyDescent="0.3">
      <c r="A16" s="123" t="s">
        <v>1767</v>
      </c>
      <c r="B16" s="128" t="s">
        <v>1768</v>
      </c>
      <c r="C16" s="145">
        <v>0.1802</v>
      </c>
      <c r="D16" s="146" t="s">
        <v>1769</v>
      </c>
    </row>
    <row r="17" spans="1:4" ht="14.4" x14ac:dyDescent="0.3">
      <c r="A17" s="123" t="s">
        <v>1770</v>
      </c>
      <c r="B17" s="128" t="s">
        <v>1771</v>
      </c>
      <c r="C17" s="145">
        <v>4.3099999999999999E-2</v>
      </c>
      <c r="D17" s="146" t="s">
        <v>1769</v>
      </c>
    </row>
    <row r="18" spans="1:4" ht="14.4" x14ac:dyDescent="0.3">
      <c r="A18" s="123" t="s">
        <v>1772</v>
      </c>
      <c r="B18" s="128" t="s">
        <v>1773</v>
      </c>
      <c r="C18" s="129">
        <v>8.6E-3</v>
      </c>
      <c r="D18" s="147">
        <v>6.4999999999999997E-3</v>
      </c>
    </row>
    <row r="19" spans="1:4" ht="14.4" x14ac:dyDescent="0.3">
      <c r="A19" s="123" t="s">
        <v>1774</v>
      </c>
      <c r="B19" s="128" t="s">
        <v>1775</v>
      </c>
      <c r="C19" s="129">
        <v>0.1096</v>
      </c>
      <c r="D19" s="130">
        <v>8.3299999999999999E-2</v>
      </c>
    </row>
    <row r="20" spans="1:4" ht="14.4" x14ac:dyDescent="0.3">
      <c r="A20" s="123" t="s">
        <v>1776</v>
      </c>
      <c r="B20" s="128" t="s">
        <v>1777</v>
      </c>
      <c r="C20" s="129">
        <v>6.9999999999999999E-4</v>
      </c>
      <c r="D20" s="130">
        <v>5.0000000000000001E-4</v>
      </c>
    </row>
    <row r="21" spans="1:4" s="148" customFormat="1" ht="14.4" x14ac:dyDescent="0.3">
      <c r="A21" s="123" t="s">
        <v>1778</v>
      </c>
      <c r="B21" s="128" t="s">
        <v>1779</v>
      </c>
      <c r="C21" s="134">
        <v>7.3000000000000001E-3</v>
      </c>
      <c r="D21" s="135">
        <v>5.5999999999999999E-3</v>
      </c>
    </row>
    <row r="22" spans="1:4" s="136" customFormat="1" ht="19.5" customHeight="1" x14ac:dyDescent="0.25">
      <c r="A22" s="123" t="s">
        <v>1780</v>
      </c>
      <c r="B22" s="128" t="s">
        <v>1781</v>
      </c>
      <c r="C22" s="149">
        <v>2.0400000000000001E-2</v>
      </c>
      <c r="D22" s="150" t="s">
        <v>1769</v>
      </c>
    </row>
    <row r="23" spans="1:4" ht="14.4" x14ac:dyDescent="0.3">
      <c r="A23" s="123" t="s">
        <v>1782</v>
      </c>
      <c r="B23" s="128" t="s">
        <v>1783</v>
      </c>
      <c r="C23" s="134">
        <v>1E-3</v>
      </c>
      <c r="D23" s="135">
        <v>6.9999999999999999E-4</v>
      </c>
    </row>
    <row r="24" spans="1:4" ht="14.4" x14ac:dyDescent="0.3">
      <c r="A24" s="123" t="s">
        <v>1784</v>
      </c>
      <c r="B24" s="128" t="s">
        <v>1785</v>
      </c>
      <c r="C24" s="134">
        <v>9.7600000000000006E-2</v>
      </c>
      <c r="D24" s="135">
        <v>7.4200000000000002E-2</v>
      </c>
    </row>
    <row r="25" spans="1:4" ht="14.4" x14ac:dyDescent="0.3">
      <c r="A25" s="123" t="s">
        <v>1786</v>
      </c>
      <c r="B25" s="128" t="s">
        <v>1787</v>
      </c>
      <c r="C25" s="135">
        <v>2.9999999999999997E-4</v>
      </c>
      <c r="D25" s="135">
        <v>2.9999999999999997E-4</v>
      </c>
    </row>
    <row r="26" spans="1:4" ht="14.4" x14ac:dyDescent="0.3">
      <c r="A26" s="137" t="s">
        <v>1788</v>
      </c>
      <c r="B26" s="138" t="s">
        <v>10</v>
      </c>
      <c r="C26" s="139">
        <f>SUM(C16:C25)</f>
        <v>0.46880000000000005</v>
      </c>
      <c r="D26" s="140">
        <f>SUM(D16:D25)</f>
        <v>0.1711</v>
      </c>
    </row>
    <row r="27" spans="1:4" ht="14.4" x14ac:dyDescent="0.3">
      <c r="A27" s="141" t="s">
        <v>1789</v>
      </c>
      <c r="B27" s="142"/>
      <c r="C27" s="143" t="s">
        <v>1745</v>
      </c>
      <c r="D27" s="144" t="s">
        <v>1746</v>
      </c>
    </row>
    <row r="28" spans="1:4" ht="14.4" x14ac:dyDescent="0.3">
      <c r="A28" s="123" t="s">
        <v>1790</v>
      </c>
      <c r="B28" s="128" t="s">
        <v>1791</v>
      </c>
      <c r="C28" s="134">
        <v>4.53E-2</v>
      </c>
      <c r="D28" s="135">
        <v>3.4500000000000003E-2</v>
      </c>
    </row>
    <row r="29" spans="1:4" ht="14.4" x14ac:dyDescent="0.3">
      <c r="A29" s="123" t="s">
        <v>1792</v>
      </c>
      <c r="B29" s="128" t="s">
        <v>1793</v>
      </c>
      <c r="C29" s="134">
        <v>1.1000000000000001E-3</v>
      </c>
      <c r="D29" s="135">
        <v>8.0000000000000004E-4</v>
      </c>
    </row>
    <row r="30" spans="1:4" ht="14.4" x14ac:dyDescent="0.3">
      <c r="A30" s="123" t="s">
        <v>1794</v>
      </c>
      <c r="B30" s="128" t="s">
        <v>1795</v>
      </c>
      <c r="C30" s="134">
        <v>4.2900000000000001E-2</v>
      </c>
      <c r="D30" s="135">
        <v>3.2300000000000002E-2</v>
      </c>
    </row>
    <row r="31" spans="1:4" ht="14.4" x14ac:dyDescent="0.3">
      <c r="A31" s="123" t="s">
        <v>1796</v>
      </c>
      <c r="B31" s="128" t="s">
        <v>1797</v>
      </c>
      <c r="C31" s="134">
        <v>2.9600000000000001E-2</v>
      </c>
      <c r="D31" s="135">
        <v>2.2800000000000001E-2</v>
      </c>
    </row>
    <row r="32" spans="1:4" ht="14.4" x14ac:dyDescent="0.3">
      <c r="A32" s="123" t="s">
        <v>1798</v>
      </c>
      <c r="B32" s="128" t="s">
        <v>1799</v>
      </c>
      <c r="C32" s="134">
        <v>3.8E-3</v>
      </c>
      <c r="D32" s="135">
        <v>2.8999999999999998E-3</v>
      </c>
    </row>
    <row r="33" spans="1:4" s="148" customFormat="1" ht="14.4" x14ac:dyDescent="0.3">
      <c r="A33" s="137" t="s">
        <v>1800</v>
      </c>
      <c r="B33" s="138" t="s">
        <v>10</v>
      </c>
      <c r="C33" s="139">
        <f>SUM(C28:C32)</f>
        <v>0.12269999999999999</v>
      </c>
      <c r="D33" s="140">
        <f>SUM(D28:D32)</f>
        <v>9.3300000000000008E-2</v>
      </c>
    </row>
    <row r="34" spans="1:4" s="136" customFormat="1" ht="14.4" x14ac:dyDescent="0.3">
      <c r="A34" s="141" t="s">
        <v>1801</v>
      </c>
      <c r="B34" s="142"/>
      <c r="C34" s="143" t="s">
        <v>1745</v>
      </c>
      <c r="D34" s="144" t="s">
        <v>1746</v>
      </c>
    </row>
    <row r="35" spans="1:4" ht="14.4" x14ac:dyDescent="0.3">
      <c r="A35" s="123" t="s">
        <v>1802</v>
      </c>
      <c r="B35" s="128" t="s">
        <v>1803</v>
      </c>
      <c r="C35" s="134">
        <v>0.17249999999999999</v>
      </c>
      <c r="D35" s="135">
        <v>6.3E-2</v>
      </c>
    </row>
    <row r="36" spans="1:4" ht="28.8" x14ac:dyDescent="0.3">
      <c r="A36" s="123" t="s">
        <v>1804</v>
      </c>
      <c r="B36" s="151" t="s">
        <v>1805</v>
      </c>
      <c r="C36" s="129">
        <v>4.0000000000000001E-3</v>
      </c>
      <c r="D36" s="130">
        <v>3.0999999999999999E-3</v>
      </c>
    </row>
    <row r="37" spans="1:4" ht="14.4" x14ac:dyDescent="0.3">
      <c r="A37" s="137" t="s">
        <v>1806</v>
      </c>
      <c r="B37" s="138" t="s">
        <v>10</v>
      </c>
      <c r="C37" s="139">
        <f>SUM(C35:C36)</f>
        <v>0.17649999999999999</v>
      </c>
      <c r="D37" s="140">
        <f>SUM(D35:D36)</f>
        <v>6.6100000000000006E-2</v>
      </c>
    </row>
    <row r="38" spans="1:4" ht="14.4" x14ac:dyDescent="0.3">
      <c r="A38" s="209" t="s">
        <v>1807</v>
      </c>
      <c r="B38" s="210"/>
      <c r="C38" s="152">
        <f>C37+C33+C26+C14</f>
        <v>1.1360000000000001</v>
      </c>
      <c r="D38" s="153">
        <f>D37+D33+D26+D14</f>
        <v>0.69850000000000012</v>
      </c>
    </row>
    <row r="39" spans="1:4" ht="4.5" customHeight="1" thickBot="1" x14ac:dyDescent="0.35">
      <c r="A39" s="154"/>
      <c r="B39" s="155"/>
      <c r="C39" s="155"/>
      <c r="D39" s="156"/>
    </row>
    <row r="42" spans="1:4" s="148" customFormat="1" x14ac:dyDescent="0.25"/>
    <row r="43" spans="1:4" s="148" customFormat="1" ht="17.25" customHeight="1" x14ac:dyDescent="0.25"/>
  </sheetData>
  <mergeCells count="4">
    <mergeCell ref="A1:D1"/>
    <mergeCell ref="A2:D2"/>
    <mergeCell ref="A4:B4"/>
    <mergeCell ref="A38:B3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0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C0894-CA0F-4DF7-8C58-46C9B41F3D57}">
  <sheetPr>
    <pageSetUpPr fitToPage="1"/>
  </sheetPr>
  <dimension ref="A1:K2001"/>
  <sheetViews>
    <sheetView showWhiteSpace="0" view="pageBreakPreview" zoomScale="60" zoomScaleNormal="70" workbookViewId="0">
      <selection activeCell="D18" sqref="D18"/>
    </sheetView>
  </sheetViews>
  <sheetFormatPr defaultRowHeight="13.8" x14ac:dyDescent="0.25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  <col min="11" max="11" width="11.09765625" bestFit="1" customWidth="1"/>
  </cols>
  <sheetData>
    <row r="1" spans="1:10" x14ac:dyDescent="0.25">
      <c r="A1" s="25"/>
      <c r="B1" s="25"/>
      <c r="C1" s="25"/>
      <c r="D1" s="25" t="s">
        <v>533</v>
      </c>
      <c r="E1" s="158" t="s">
        <v>532</v>
      </c>
      <c r="F1" s="158"/>
      <c r="G1" s="158" t="s">
        <v>531</v>
      </c>
      <c r="H1" s="158"/>
      <c r="I1" s="158" t="s">
        <v>530</v>
      </c>
      <c r="J1" s="158"/>
    </row>
    <row r="2" spans="1:10" ht="79.95" customHeight="1" x14ac:dyDescent="0.25">
      <c r="A2" s="20"/>
      <c r="B2" s="20"/>
      <c r="C2" s="20"/>
      <c r="D2" s="20" t="s">
        <v>529</v>
      </c>
      <c r="E2" s="159" t="s">
        <v>528</v>
      </c>
      <c r="F2" s="159"/>
      <c r="G2" s="159" t="s">
        <v>527</v>
      </c>
      <c r="H2" s="159"/>
      <c r="I2" s="159" t="s">
        <v>526</v>
      </c>
      <c r="J2" s="159"/>
    </row>
    <row r="3" spans="1:10" x14ac:dyDescent="0.25">
      <c r="A3" s="160" t="s">
        <v>1680</v>
      </c>
      <c r="B3" s="161"/>
      <c r="C3" s="161"/>
      <c r="D3" s="161"/>
      <c r="E3" s="161"/>
      <c r="F3" s="161"/>
      <c r="G3" s="161"/>
      <c r="H3" s="161"/>
      <c r="I3" s="161"/>
      <c r="J3" s="161"/>
    </row>
    <row r="4" spans="1:10" ht="24" customHeight="1" x14ac:dyDescent="0.25">
      <c r="A4" s="22" t="s">
        <v>12</v>
      </c>
      <c r="B4" s="22"/>
      <c r="C4" s="22"/>
      <c r="D4" s="22" t="s">
        <v>14</v>
      </c>
      <c r="E4" s="22"/>
      <c r="F4" s="217"/>
      <c r="G4" s="217"/>
      <c r="H4" s="21"/>
      <c r="I4" s="22"/>
      <c r="J4" s="50"/>
    </row>
    <row r="5" spans="1:10" ht="18" customHeight="1" x14ac:dyDescent="0.25">
      <c r="A5" s="24"/>
      <c r="B5" s="23" t="s">
        <v>3</v>
      </c>
      <c r="C5" s="24" t="s">
        <v>4</v>
      </c>
      <c r="D5" s="24" t="s">
        <v>5</v>
      </c>
      <c r="E5" s="157" t="s">
        <v>636</v>
      </c>
      <c r="F5" s="157"/>
      <c r="G5" s="38" t="s">
        <v>6</v>
      </c>
      <c r="H5" s="23" t="s">
        <v>7</v>
      </c>
      <c r="I5" s="23" t="s">
        <v>8</v>
      </c>
      <c r="J5" s="23" t="s">
        <v>10</v>
      </c>
    </row>
    <row r="6" spans="1:10" ht="24" customHeight="1" x14ac:dyDescent="0.25">
      <c r="A6" s="48" t="s">
        <v>550</v>
      </c>
      <c r="B6" s="49" t="s">
        <v>17</v>
      </c>
      <c r="C6" s="48" t="s">
        <v>18</v>
      </c>
      <c r="D6" s="48" t="s">
        <v>19</v>
      </c>
      <c r="E6" s="213" t="s">
        <v>1399</v>
      </c>
      <c r="F6" s="213"/>
      <c r="G6" s="47" t="s">
        <v>6</v>
      </c>
      <c r="H6" s="46">
        <v>1</v>
      </c>
      <c r="I6" s="45">
        <v>208.19</v>
      </c>
      <c r="J6" s="45">
        <v>208.19</v>
      </c>
    </row>
    <row r="7" spans="1:10" x14ac:dyDescent="0.25">
      <c r="A7" s="31"/>
      <c r="B7" s="31"/>
      <c r="C7" s="31"/>
      <c r="D7" s="31"/>
      <c r="E7" s="31" t="s">
        <v>544</v>
      </c>
      <c r="F7" s="30">
        <v>0</v>
      </c>
      <c r="G7" s="31" t="s">
        <v>543</v>
      </c>
      <c r="H7" s="30">
        <v>0</v>
      </c>
      <c r="I7" s="31" t="s">
        <v>542</v>
      </c>
      <c r="J7" s="30">
        <v>0</v>
      </c>
    </row>
    <row r="8" spans="1:10" x14ac:dyDescent="0.25">
      <c r="A8" s="31"/>
      <c r="B8" s="31"/>
      <c r="C8" s="31"/>
      <c r="D8" s="31"/>
      <c r="E8" s="31" t="s">
        <v>541</v>
      </c>
      <c r="F8" s="30"/>
      <c r="G8" s="31"/>
      <c r="H8" s="212" t="s">
        <v>540</v>
      </c>
      <c r="I8" s="212"/>
      <c r="J8" s="30">
        <v>252.97</v>
      </c>
    </row>
    <row r="9" spans="1:10" ht="49.95" customHeight="1" thickBot="1" x14ac:dyDescent="0.3">
      <c r="A9" s="19"/>
      <c r="B9" s="19"/>
      <c r="C9" s="19"/>
      <c r="D9" s="19"/>
      <c r="E9" s="19"/>
      <c r="F9" s="19"/>
      <c r="G9" s="19" t="s">
        <v>539</v>
      </c>
      <c r="H9" s="29" t="s">
        <v>538</v>
      </c>
      <c r="I9" s="19" t="s">
        <v>537</v>
      </c>
      <c r="J9" s="26">
        <v>252.97</v>
      </c>
    </row>
    <row r="10" spans="1:10" ht="1.05" customHeight="1" thickTop="1" x14ac:dyDescent="0.25">
      <c r="A10" s="28"/>
      <c r="B10" s="28"/>
      <c r="C10" s="28"/>
      <c r="D10" s="28"/>
      <c r="E10" s="28"/>
      <c r="F10" s="28"/>
      <c r="G10" s="28"/>
      <c r="H10" s="28"/>
      <c r="I10" s="28"/>
      <c r="J10" s="28"/>
    </row>
    <row r="11" spans="1:10" ht="18" customHeight="1" x14ac:dyDescent="0.25">
      <c r="A11" s="24" t="s">
        <v>20</v>
      </c>
      <c r="B11" s="23" t="s">
        <v>3</v>
      </c>
      <c r="C11" s="24" t="s">
        <v>4</v>
      </c>
      <c r="D11" s="24" t="s">
        <v>5</v>
      </c>
      <c r="E11" s="157" t="s">
        <v>636</v>
      </c>
      <c r="F11" s="157"/>
      <c r="G11" s="38" t="s">
        <v>6</v>
      </c>
      <c r="H11" s="23" t="s">
        <v>7</v>
      </c>
      <c r="I11" s="23" t="s">
        <v>8</v>
      </c>
      <c r="J11" s="23" t="s">
        <v>10</v>
      </c>
    </row>
    <row r="12" spans="1:10" ht="39" customHeight="1" x14ac:dyDescent="0.25">
      <c r="A12" s="48" t="s">
        <v>643</v>
      </c>
      <c r="B12" s="49" t="s">
        <v>21</v>
      </c>
      <c r="C12" s="48" t="s">
        <v>22</v>
      </c>
      <c r="D12" s="48" t="s">
        <v>23</v>
      </c>
      <c r="E12" s="213" t="s">
        <v>1679</v>
      </c>
      <c r="F12" s="213"/>
      <c r="G12" s="47" t="s">
        <v>24</v>
      </c>
      <c r="H12" s="46">
        <v>1</v>
      </c>
      <c r="I12" s="45">
        <v>344.85</v>
      </c>
      <c r="J12" s="45">
        <v>344.85</v>
      </c>
    </row>
    <row r="13" spans="1:10" ht="24" customHeight="1" x14ac:dyDescent="0.25">
      <c r="A13" s="43" t="s">
        <v>686</v>
      </c>
      <c r="B13" s="44" t="s">
        <v>685</v>
      </c>
      <c r="C13" s="43" t="s">
        <v>22</v>
      </c>
      <c r="D13" s="43" t="s">
        <v>684</v>
      </c>
      <c r="E13" s="215" t="s">
        <v>683</v>
      </c>
      <c r="F13" s="215"/>
      <c r="G13" s="42" t="s">
        <v>654</v>
      </c>
      <c r="H13" s="41">
        <v>1.1186</v>
      </c>
      <c r="I13" s="40">
        <v>15.17</v>
      </c>
      <c r="J13" s="40">
        <v>16.96</v>
      </c>
    </row>
    <row r="14" spans="1:10" ht="24" customHeight="1" x14ac:dyDescent="0.25">
      <c r="A14" s="43" t="s">
        <v>686</v>
      </c>
      <c r="B14" s="44" t="s">
        <v>752</v>
      </c>
      <c r="C14" s="43" t="s">
        <v>22</v>
      </c>
      <c r="D14" s="43" t="s">
        <v>751</v>
      </c>
      <c r="E14" s="215" t="s">
        <v>683</v>
      </c>
      <c r="F14" s="215"/>
      <c r="G14" s="42" t="s">
        <v>654</v>
      </c>
      <c r="H14" s="41">
        <v>0.37290000000000001</v>
      </c>
      <c r="I14" s="40">
        <v>18.399999999999999</v>
      </c>
      <c r="J14" s="40">
        <v>6.86</v>
      </c>
    </row>
    <row r="15" spans="1:10" ht="25.95" customHeight="1" x14ac:dyDescent="0.25">
      <c r="A15" s="43" t="s">
        <v>686</v>
      </c>
      <c r="B15" s="44" t="s">
        <v>1678</v>
      </c>
      <c r="C15" s="43" t="s">
        <v>22</v>
      </c>
      <c r="D15" s="43" t="s">
        <v>1677</v>
      </c>
      <c r="E15" s="215" t="s">
        <v>834</v>
      </c>
      <c r="F15" s="215"/>
      <c r="G15" s="42" t="s">
        <v>24</v>
      </c>
      <c r="H15" s="41">
        <v>0.5</v>
      </c>
      <c r="I15" s="40">
        <v>17.12</v>
      </c>
      <c r="J15" s="40">
        <v>8.56</v>
      </c>
    </row>
    <row r="16" spans="1:10" ht="25.95" customHeight="1" x14ac:dyDescent="0.25">
      <c r="A16" s="36" t="s">
        <v>550</v>
      </c>
      <c r="B16" s="37" t="s">
        <v>1081</v>
      </c>
      <c r="C16" s="36" t="s">
        <v>22</v>
      </c>
      <c r="D16" s="36" t="s">
        <v>1080</v>
      </c>
      <c r="E16" s="211" t="s">
        <v>547</v>
      </c>
      <c r="F16" s="211"/>
      <c r="G16" s="35" t="s">
        <v>53</v>
      </c>
      <c r="H16" s="34">
        <v>1.32E-2</v>
      </c>
      <c r="I16" s="33">
        <v>15.43</v>
      </c>
      <c r="J16" s="33">
        <v>0.2</v>
      </c>
    </row>
    <row r="17" spans="1:10" ht="24" customHeight="1" x14ac:dyDescent="0.25">
      <c r="A17" s="36" t="s">
        <v>550</v>
      </c>
      <c r="B17" s="37" t="s">
        <v>1676</v>
      </c>
      <c r="C17" s="36" t="s">
        <v>22</v>
      </c>
      <c r="D17" s="36" t="s">
        <v>1675</v>
      </c>
      <c r="E17" s="211" t="s">
        <v>547</v>
      </c>
      <c r="F17" s="211"/>
      <c r="G17" s="35" t="s">
        <v>53</v>
      </c>
      <c r="H17" s="34">
        <v>1.1299999999999999E-2</v>
      </c>
      <c r="I17" s="33">
        <v>28.77</v>
      </c>
      <c r="J17" s="33">
        <v>0.32</v>
      </c>
    </row>
    <row r="18" spans="1:10" ht="39" customHeight="1" x14ac:dyDescent="0.25">
      <c r="A18" s="36" t="s">
        <v>550</v>
      </c>
      <c r="B18" s="37" t="s">
        <v>1674</v>
      </c>
      <c r="C18" s="36" t="s">
        <v>22</v>
      </c>
      <c r="D18" s="36" t="s">
        <v>1673</v>
      </c>
      <c r="E18" s="211" t="s">
        <v>547</v>
      </c>
      <c r="F18" s="211"/>
      <c r="G18" s="35" t="s">
        <v>783</v>
      </c>
      <c r="H18" s="34">
        <v>1</v>
      </c>
      <c r="I18" s="33">
        <v>297.42</v>
      </c>
      <c r="J18" s="33">
        <v>297.42</v>
      </c>
    </row>
    <row r="19" spans="1:10" ht="25.95" customHeight="1" x14ac:dyDescent="0.25">
      <c r="A19" s="36" t="s">
        <v>550</v>
      </c>
      <c r="B19" s="37" t="s">
        <v>1672</v>
      </c>
      <c r="C19" s="36" t="s">
        <v>22</v>
      </c>
      <c r="D19" s="36" t="s">
        <v>1671</v>
      </c>
      <c r="E19" s="211" t="s">
        <v>547</v>
      </c>
      <c r="F19" s="211"/>
      <c r="G19" s="35" t="s">
        <v>40</v>
      </c>
      <c r="H19" s="34">
        <v>3.2082999999999999</v>
      </c>
      <c r="I19" s="33">
        <v>4.53</v>
      </c>
      <c r="J19" s="33">
        <v>14.53</v>
      </c>
    </row>
    <row r="20" spans="1:10" x14ac:dyDescent="0.25">
      <c r="A20" s="31"/>
      <c r="B20" s="31"/>
      <c r="C20" s="31"/>
      <c r="D20" s="31"/>
      <c r="E20" s="31" t="s">
        <v>544</v>
      </c>
      <c r="F20" s="30">
        <v>21.37</v>
      </c>
      <c r="G20" s="31" t="s">
        <v>543</v>
      </c>
      <c r="H20" s="30">
        <v>0</v>
      </c>
      <c r="I20" s="31" t="s">
        <v>542</v>
      </c>
      <c r="J20" s="30">
        <v>21.37</v>
      </c>
    </row>
    <row r="21" spans="1:10" x14ac:dyDescent="0.25">
      <c r="A21" s="31"/>
      <c r="B21" s="31"/>
      <c r="C21" s="31"/>
      <c r="D21" s="31"/>
      <c r="E21" s="31" t="s">
        <v>541</v>
      </c>
      <c r="F21" s="30">
        <v>74.17</v>
      </c>
      <c r="G21" s="31"/>
      <c r="H21" s="212" t="s">
        <v>540</v>
      </c>
      <c r="I21" s="212"/>
      <c r="J21" s="30">
        <v>419.02</v>
      </c>
    </row>
    <row r="22" spans="1:10" ht="49.95" customHeight="1" thickBot="1" x14ac:dyDescent="0.3">
      <c r="A22" s="19"/>
      <c r="B22" s="19"/>
      <c r="C22" s="19"/>
      <c r="D22" s="19"/>
      <c r="E22" s="19"/>
      <c r="F22" s="19"/>
      <c r="G22" s="19" t="s">
        <v>539</v>
      </c>
      <c r="H22" s="29" t="s">
        <v>944</v>
      </c>
      <c r="I22" s="19" t="s">
        <v>537</v>
      </c>
      <c r="J22" s="26">
        <v>2514.12</v>
      </c>
    </row>
    <row r="23" spans="1:10" ht="1.05" customHeight="1" thickTop="1" x14ac:dyDescent="0.25">
      <c r="A23" s="28"/>
      <c r="B23" s="28"/>
      <c r="C23" s="28"/>
      <c r="D23" s="28"/>
      <c r="E23" s="28"/>
      <c r="F23" s="28"/>
      <c r="G23" s="28"/>
      <c r="H23" s="28"/>
      <c r="I23" s="28"/>
      <c r="J23" s="28"/>
    </row>
    <row r="24" spans="1:10" ht="24" customHeight="1" x14ac:dyDescent="0.25">
      <c r="A24" s="22" t="s">
        <v>25</v>
      </c>
      <c r="B24" s="22"/>
      <c r="C24" s="22"/>
      <c r="D24" s="22" t="s">
        <v>26</v>
      </c>
      <c r="E24" s="22"/>
      <c r="F24" s="217"/>
      <c r="G24" s="217"/>
      <c r="H24" s="21"/>
      <c r="I24" s="22"/>
      <c r="J24" s="50"/>
    </row>
    <row r="25" spans="1:10" ht="24" customHeight="1" x14ac:dyDescent="0.25">
      <c r="A25" s="22" t="s">
        <v>27</v>
      </c>
      <c r="B25" s="22"/>
      <c r="C25" s="22"/>
      <c r="D25" s="22" t="s">
        <v>28</v>
      </c>
      <c r="E25" s="22"/>
      <c r="F25" s="217"/>
      <c r="G25" s="217"/>
      <c r="H25" s="21"/>
      <c r="I25" s="22"/>
      <c r="J25" s="50"/>
    </row>
    <row r="26" spans="1:10" ht="18" customHeight="1" x14ac:dyDescent="0.25">
      <c r="A26" s="24" t="s">
        <v>29</v>
      </c>
      <c r="B26" s="23" t="s">
        <v>3</v>
      </c>
      <c r="C26" s="24" t="s">
        <v>4</v>
      </c>
      <c r="D26" s="24" t="s">
        <v>5</v>
      </c>
      <c r="E26" s="157" t="s">
        <v>636</v>
      </c>
      <c r="F26" s="157"/>
      <c r="G26" s="38" t="s">
        <v>6</v>
      </c>
      <c r="H26" s="23" t="s">
        <v>7</v>
      </c>
      <c r="I26" s="23" t="s">
        <v>8</v>
      </c>
      <c r="J26" s="23" t="s">
        <v>10</v>
      </c>
    </row>
    <row r="27" spans="1:10" ht="39" customHeight="1" x14ac:dyDescent="0.25">
      <c r="A27" s="48" t="s">
        <v>643</v>
      </c>
      <c r="B27" s="49" t="s">
        <v>30</v>
      </c>
      <c r="C27" s="48" t="s">
        <v>22</v>
      </c>
      <c r="D27" s="48" t="s">
        <v>31</v>
      </c>
      <c r="E27" s="213" t="s">
        <v>1640</v>
      </c>
      <c r="F27" s="213"/>
      <c r="G27" s="47" t="s">
        <v>24</v>
      </c>
      <c r="H27" s="46">
        <v>1</v>
      </c>
      <c r="I27" s="45">
        <v>12.21</v>
      </c>
      <c r="J27" s="45">
        <f>SUM(J28:J29)</f>
        <v>13.463842</v>
      </c>
    </row>
    <row r="28" spans="1:10" ht="24" customHeight="1" x14ac:dyDescent="0.25">
      <c r="A28" s="43" t="s">
        <v>686</v>
      </c>
      <c r="B28" s="44" t="s">
        <v>778</v>
      </c>
      <c r="C28" s="43" t="s">
        <v>22</v>
      </c>
      <c r="D28" s="43" t="s">
        <v>777</v>
      </c>
      <c r="E28" s="215" t="s">
        <v>683</v>
      </c>
      <c r="F28" s="215"/>
      <c r="G28" s="42" t="s">
        <v>654</v>
      </c>
      <c r="H28" s="41">
        <v>0.54769999999999996</v>
      </c>
      <c r="I28" s="40">
        <v>18.73</v>
      </c>
      <c r="J28" s="40">
        <f>H28*I28</f>
        <v>10.258421</v>
      </c>
    </row>
    <row r="29" spans="1:10" ht="24" customHeight="1" x14ac:dyDescent="0.25">
      <c r="A29" s="43" t="s">
        <v>686</v>
      </c>
      <c r="B29" s="44" t="s">
        <v>685</v>
      </c>
      <c r="C29" s="43" t="s">
        <v>22</v>
      </c>
      <c r="D29" s="43" t="s">
        <v>684</v>
      </c>
      <c r="E29" s="215" t="s">
        <v>683</v>
      </c>
      <c r="F29" s="215"/>
      <c r="G29" s="42" t="s">
        <v>654</v>
      </c>
      <c r="H29" s="41">
        <v>0.21129999999999999</v>
      </c>
      <c r="I29" s="40">
        <v>15.17</v>
      </c>
      <c r="J29" s="40">
        <f>H29*I29</f>
        <v>3.2054209999999999</v>
      </c>
    </row>
    <row r="30" spans="1:10" x14ac:dyDescent="0.25">
      <c r="A30" s="31"/>
      <c r="B30" s="31"/>
      <c r="C30" s="31"/>
      <c r="D30" s="31"/>
      <c r="E30" s="31" t="s">
        <v>544</v>
      </c>
      <c r="F30" s="30">
        <v>9.5</v>
      </c>
      <c r="G30" s="31" t="s">
        <v>543</v>
      </c>
      <c r="H30" s="30">
        <v>0</v>
      </c>
      <c r="I30" s="31" t="s">
        <v>542</v>
      </c>
      <c r="J30" s="30">
        <v>9.5</v>
      </c>
    </row>
    <row r="31" spans="1:10" x14ac:dyDescent="0.25">
      <c r="A31" s="31"/>
      <c r="B31" s="31"/>
      <c r="C31" s="31"/>
      <c r="D31" s="31"/>
      <c r="E31" s="31" t="s">
        <v>541</v>
      </c>
      <c r="F31" s="30">
        <v>2.62</v>
      </c>
      <c r="G31" s="31"/>
      <c r="H31" s="212" t="s">
        <v>540</v>
      </c>
      <c r="I31" s="212"/>
      <c r="J31" s="30">
        <f>'Orçamento Sintético'!H11</f>
        <v>16.350000000000001</v>
      </c>
    </row>
    <row r="32" spans="1:10" ht="49.95" customHeight="1" thickBot="1" x14ac:dyDescent="0.3">
      <c r="A32" s="19"/>
      <c r="B32" s="19"/>
      <c r="C32" s="19"/>
      <c r="D32" s="19"/>
      <c r="E32" s="19"/>
      <c r="F32" s="19"/>
      <c r="G32" s="19" t="s">
        <v>539</v>
      </c>
      <c r="H32" s="29" t="s">
        <v>797</v>
      </c>
      <c r="I32" s="19" t="s">
        <v>537</v>
      </c>
      <c r="J32" s="26">
        <f>'Orçamento Sintético'!I11</f>
        <v>4429.05</v>
      </c>
    </row>
    <row r="33" spans="1:10" ht="1.05" customHeight="1" thickTop="1" x14ac:dyDescent="0.25">
      <c r="A33" s="28"/>
      <c r="B33" s="28"/>
      <c r="C33" s="28"/>
      <c r="D33" s="28"/>
      <c r="E33" s="28"/>
      <c r="F33" s="28"/>
      <c r="G33" s="28"/>
      <c r="H33" s="28"/>
      <c r="I33" s="28"/>
      <c r="J33" s="28"/>
    </row>
    <row r="34" spans="1:10" ht="18" customHeight="1" x14ac:dyDescent="0.25">
      <c r="A34" s="24" t="s">
        <v>32</v>
      </c>
      <c r="B34" s="23" t="s">
        <v>3</v>
      </c>
      <c r="C34" s="24" t="s">
        <v>4</v>
      </c>
      <c r="D34" s="24" t="s">
        <v>5</v>
      </c>
      <c r="E34" s="157" t="s">
        <v>636</v>
      </c>
      <c r="F34" s="157"/>
      <c r="G34" s="38" t="s">
        <v>6</v>
      </c>
      <c r="H34" s="23" t="s">
        <v>7</v>
      </c>
      <c r="I34" s="23" t="s">
        <v>8</v>
      </c>
      <c r="J34" s="23" t="s">
        <v>10</v>
      </c>
    </row>
    <row r="35" spans="1:10" ht="25.95" customHeight="1" x14ac:dyDescent="0.25">
      <c r="A35" s="48" t="s">
        <v>643</v>
      </c>
      <c r="B35" s="49" t="s">
        <v>33</v>
      </c>
      <c r="C35" s="48" t="s">
        <v>34</v>
      </c>
      <c r="D35" s="48" t="s">
        <v>35</v>
      </c>
      <c r="E35" s="213" t="s">
        <v>1670</v>
      </c>
      <c r="F35" s="213"/>
      <c r="G35" s="47" t="s">
        <v>36</v>
      </c>
      <c r="H35" s="46">
        <v>1</v>
      </c>
      <c r="I35" s="45">
        <v>577.25</v>
      </c>
      <c r="J35" s="45">
        <v>577.25</v>
      </c>
    </row>
    <row r="36" spans="1:10" ht="24" customHeight="1" x14ac:dyDescent="0.25">
      <c r="A36" s="36" t="s">
        <v>550</v>
      </c>
      <c r="B36" s="37" t="s">
        <v>658</v>
      </c>
      <c r="C36" s="36" t="s">
        <v>34</v>
      </c>
      <c r="D36" s="36" t="s">
        <v>657</v>
      </c>
      <c r="E36" s="211" t="s">
        <v>565</v>
      </c>
      <c r="F36" s="211"/>
      <c r="G36" s="35" t="s">
        <v>654</v>
      </c>
      <c r="H36" s="34">
        <v>1.5469999999999999</v>
      </c>
      <c r="I36" s="33">
        <v>13.67</v>
      </c>
      <c r="J36" s="33">
        <v>21.14</v>
      </c>
    </row>
    <row r="37" spans="1:10" ht="24" customHeight="1" x14ac:dyDescent="0.25">
      <c r="A37" s="36" t="s">
        <v>550</v>
      </c>
      <c r="B37" s="37" t="s">
        <v>1669</v>
      </c>
      <c r="C37" s="36" t="s">
        <v>34</v>
      </c>
      <c r="D37" s="36" t="s">
        <v>1668</v>
      </c>
      <c r="E37" s="211" t="s">
        <v>547</v>
      </c>
      <c r="F37" s="211"/>
      <c r="G37" s="35" t="s">
        <v>654</v>
      </c>
      <c r="H37" s="34">
        <v>0.45</v>
      </c>
      <c r="I37" s="33">
        <v>97.4</v>
      </c>
      <c r="J37" s="33">
        <v>43.83</v>
      </c>
    </row>
    <row r="38" spans="1:10" ht="24" customHeight="1" x14ac:dyDescent="0.25">
      <c r="A38" s="36" t="s">
        <v>550</v>
      </c>
      <c r="B38" s="37" t="s">
        <v>1667</v>
      </c>
      <c r="C38" s="36" t="s">
        <v>34</v>
      </c>
      <c r="D38" s="36" t="s">
        <v>1666</v>
      </c>
      <c r="E38" s="211" t="s">
        <v>565</v>
      </c>
      <c r="F38" s="211"/>
      <c r="G38" s="35" t="s">
        <v>654</v>
      </c>
      <c r="H38" s="34">
        <v>15.305</v>
      </c>
      <c r="I38" s="33">
        <v>11.06</v>
      </c>
      <c r="J38" s="33">
        <v>169.27</v>
      </c>
    </row>
    <row r="39" spans="1:10" ht="24" customHeight="1" x14ac:dyDescent="0.25">
      <c r="A39" s="36" t="s">
        <v>550</v>
      </c>
      <c r="B39" s="37" t="s">
        <v>1665</v>
      </c>
      <c r="C39" s="36" t="s">
        <v>34</v>
      </c>
      <c r="D39" s="36" t="s">
        <v>1664</v>
      </c>
      <c r="E39" s="211" t="s">
        <v>547</v>
      </c>
      <c r="F39" s="211"/>
      <c r="G39" s="35" t="s">
        <v>40</v>
      </c>
      <c r="H39" s="34">
        <v>9</v>
      </c>
      <c r="I39" s="33">
        <v>26.62</v>
      </c>
      <c r="J39" s="33">
        <v>239.58</v>
      </c>
    </row>
    <row r="40" spans="1:10" ht="24" customHeight="1" x14ac:dyDescent="0.25">
      <c r="A40" s="36" t="s">
        <v>550</v>
      </c>
      <c r="B40" s="37" t="s">
        <v>656</v>
      </c>
      <c r="C40" s="36" t="s">
        <v>34</v>
      </c>
      <c r="D40" s="36" t="s">
        <v>655</v>
      </c>
      <c r="E40" s="211" t="s">
        <v>565</v>
      </c>
      <c r="F40" s="211"/>
      <c r="G40" s="35" t="s">
        <v>654</v>
      </c>
      <c r="H40" s="34">
        <v>5.0220000000000002</v>
      </c>
      <c r="I40" s="33">
        <v>15.15</v>
      </c>
      <c r="J40" s="33">
        <v>76.08</v>
      </c>
    </row>
    <row r="41" spans="1:10" ht="24" customHeight="1" x14ac:dyDescent="0.25">
      <c r="A41" s="36" t="s">
        <v>550</v>
      </c>
      <c r="B41" s="37" t="s">
        <v>1663</v>
      </c>
      <c r="C41" s="36" t="s">
        <v>34</v>
      </c>
      <c r="D41" s="36" t="s">
        <v>1662</v>
      </c>
      <c r="E41" s="211" t="s">
        <v>565</v>
      </c>
      <c r="F41" s="211"/>
      <c r="G41" s="35" t="s">
        <v>654</v>
      </c>
      <c r="H41" s="34">
        <v>1.8979999999999999</v>
      </c>
      <c r="I41" s="33">
        <v>14.41</v>
      </c>
      <c r="J41" s="33">
        <v>27.35</v>
      </c>
    </row>
    <row r="42" spans="1:10" x14ac:dyDescent="0.25">
      <c r="A42" s="31"/>
      <c r="B42" s="31"/>
      <c r="C42" s="31"/>
      <c r="D42" s="31"/>
      <c r="E42" s="31" t="s">
        <v>544</v>
      </c>
      <c r="F42" s="30">
        <v>293.83999999999997</v>
      </c>
      <c r="G42" s="31" t="s">
        <v>543</v>
      </c>
      <c r="H42" s="30">
        <v>0</v>
      </c>
      <c r="I42" s="31" t="s">
        <v>542</v>
      </c>
      <c r="J42" s="30">
        <v>293.83999999999997</v>
      </c>
    </row>
    <row r="43" spans="1:10" x14ac:dyDescent="0.25">
      <c r="A43" s="31"/>
      <c r="B43" s="31"/>
      <c r="C43" s="31"/>
      <c r="D43" s="31"/>
      <c r="E43" s="31" t="s">
        <v>541</v>
      </c>
      <c r="F43" s="30">
        <v>124.16</v>
      </c>
      <c r="G43" s="31"/>
      <c r="H43" s="212" t="s">
        <v>540</v>
      </c>
      <c r="I43" s="212"/>
      <c r="J43" s="30">
        <v>701.41</v>
      </c>
    </row>
    <row r="44" spans="1:10" ht="49.95" customHeight="1" thickBot="1" x14ac:dyDescent="0.3">
      <c r="A44" s="19"/>
      <c r="B44" s="19"/>
      <c r="C44" s="19"/>
      <c r="D44" s="19"/>
      <c r="E44" s="19"/>
      <c r="F44" s="19"/>
      <c r="G44" s="19" t="s">
        <v>539</v>
      </c>
      <c r="H44" s="29" t="s">
        <v>1016</v>
      </c>
      <c r="I44" s="19" t="s">
        <v>537</v>
      </c>
      <c r="J44" s="26">
        <v>2104.23</v>
      </c>
    </row>
    <row r="45" spans="1:10" ht="1.05" customHeight="1" thickTop="1" x14ac:dyDescent="0.25">
      <c r="A45" s="28"/>
      <c r="B45" s="28"/>
      <c r="C45" s="28"/>
      <c r="D45" s="28"/>
      <c r="E45" s="28"/>
      <c r="F45" s="28"/>
      <c r="G45" s="28"/>
      <c r="H45" s="28"/>
      <c r="I45" s="28"/>
      <c r="J45" s="28"/>
    </row>
    <row r="46" spans="1:10" ht="18" customHeight="1" x14ac:dyDescent="0.25">
      <c r="A46" s="24" t="s">
        <v>37</v>
      </c>
      <c r="B46" s="23" t="s">
        <v>3</v>
      </c>
      <c r="C46" s="24" t="s">
        <v>4</v>
      </c>
      <c r="D46" s="24" t="s">
        <v>5</v>
      </c>
      <c r="E46" s="157" t="s">
        <v>636</v>
      </c>
      <c r="F46" s="157"/>
      <c r="G46" s="38" t="s">
        <v>6</v>
      </c>
      <c r="H46" s="23" t="s">
        <v>7</v>
      </c>
      <c r="I46" s="23" t="s">
        <v>8</v>
      </c>
      <c r="J46" s="23" t="s">
        <v>10</v>
      </c>
    </row>
    <row r="47" spans="1:10" ht="39" customHeight="1" x14ac:dyDescent="0.25">
      <c r="A47" s="48" t="s">
        <v>643</v>
      </c>
      <c r="B47" s="49" t="s">
        <v>38</v>
      </c>
      <c r="C47" s="48" t="s">
        <v>22</v>
      </c>
      <c r="D47" s="48" t="s">
        <v>39</v>
      </c>
      <c r="E47" s="213" t="s">
        <v>1661</v>
      </c>
      <c r="F47" s="213"/>
      <c r="G47" s="47" t="s">
        <v>40</v>
      </c>
      <c r="H47" s="46">
        <v>1</v>
      </c>
      <c r="I47" s="45">
        <v>54.7</v>
      </c>
      <c r="J47" s="45">
        <v>54.7</v>
      </c>
    </row>
    <row r="48" spans="1:10" ht="39" customHeight="1" x14ac:dyDescent="0.25">
      <c r="A48" s="43" t="s">
        <v>686</v>
      </c>
      <c r="B48" s="44" t="s">
        <v>1612</v>
      </c>
      <c r="C48" s="43" t="s">
        <v>22</v>
      </c>
      <c r="D48" s="43" t="s">
        <v>1611</v>
      </c>
      <c r="E48" s="215" t="s">
        <v>754</v>
      </c>
      <c r="F48" s="215"/>
      <c r="G48" s="42" t="s">
        <v>762</v>
      </c>
      <c r="H48" s="41">
        <v>9.2999999999999992E-3</v>
      </c>
      <c r="I48" s="40">
        <v>18.68</v>
      </c>
      <c r="J48" s="40">
        <v>0.17</v>
      </c>
    </row>
    <row r="49" spans="1:10" ht="39" customHeight="1" x14ac:dyDescent="0.25">
      <c r="A49" s="43" t="s">
        <v>686</v>
      </c>
      <c r="B49" s="44" t="s">
        <v>1614</v>
      </c>
      <c r="C49" s="43" t="s">
        <v>22</v>
      </c>
      <c r="D49" s="43" t="s">
        <v>1613</v>
      </c>
      <c r="E49" s="215" t="s">
        <v>754</v>
      </c>
      <c r="F49" s="215"/>
      <c r="G49" s="42" t="s">
        <v>753</v>
      </c>
      <c r="H49" s="41">
        <v>3.7400000000000003E-2</v>
      </c>
      <c r="I49" s="40">
        <v>17.899999999999999</v>
      </c>
      <c r="J49" s="40">
        <v>0.66</v>
      </c>
    </row>
    <row r="50" spans="1:10" ht="39" customHeight="1" x14ac:dyDescent="0.25">
      <c r="A50" s="43" t="s">
        <v>686</v>
      </c>
      <c r="B50" s="44" t="s">
        <v>389</v>
      </c>
      <c r="C50" s="43" t="s">
        <v>22</v>
      </c>
      <c r="D50" s="43" t="s">
        <v>390</v>
      </c>
      <c r="E50" s="215" t="s">
        <v>759</v>
      </c>
      <c r="F50" s="215"/>
      <c r="G50" s="42" t="s">
        <v>44</v>
      </c>
      <c r="H50" s="41">
        <v>5.4000000000000003E-3</v>
      </c>
      <c r="I50" s="40">
        <v>342.23</v>
      </c>
      <c r="J50" s="40">
        <v>1.84</v>
      </c>
    </row>
    <row r="51" spans="1:10" ht="25.95" customHeight="1" x14ac:dyDescent="0.25">
      <c r="A51" s="43" t="s">
        <v>686</v>
      </c>
      <c r="B51" s="44" t="s">
        <v>758</v>
      </c>
      <c r="C51" s="43" t="s">
        <v>22</v>
      </c>
      <c r="D51" s="43" t="s">
        <v>757</v>
      </c>
      <c r="E51" s="215" t="s">
        <v>683</v>
      </c>
      <c r="F51" s="215"/>
      <c r="G51" s="42" t="s">
        <v>654</v>
      </c>
      <c r="H51" s="41">
        <v>0.9103</v>
      </c>
      <c r="I51" s="40">
        <v>15.64</v>
      </c>
      <c r="J51" s="40">
        <v>14.23</v>
      </c>
    </row>
    <row r="52" spans="1:10" ht="24" customHeight="1" x14ac:dyDescent="0.25">
      <c r="A52" s="43" t="s">
        <v>686</v>
      </c>
      <c r="B52" s="44" t="s">
        <v>752</v>
      </c>
      <c r="C52" s="43" t="s">
        <v>22</v>
      </c>
      <c r="D52" s="43" t="s">
        <v>751</v>
      </c>
      <c r="E52" s="215" t="s">
        <v>683</v>
      </c>
      <c r="F52" s="215"/>
      <c r="G52" s="42" t="s">
        <v>654</v>
      </c>
      <c r="H52" s="41">
        <v>0.9103</v>
      </c>
      <c r="I52" s="40">
        <v>18.399999999999999</v>
      </c>
      <c r="J52" s="40">
        <v>16.739999999999998</v>
      </c>
    </row>
    <row r="53" spans="1:10" ht="25.95" customHeight="1" x14ac:dyDescent="0.25">
      <c r="A53" s="36" t="s">
        <v>550</v>
      </c>
      <c r="B53" s="37" t="s">
        <v>1660</v>
      </c>
      <c r="C53" s="36" t="s">
        <v>22</v>
      </c>
      <c r="D53" s="36" t="s">
        <v>1659</v>
      </c>
      <c r="E53" s="211" t="s">
        <v>547</v>
      </c>
      <c r="F53" s="211"/>
      <c r="G53" s="35" t="s">
        <v>40</v>
      </c>
      <c r="H53" s="34">
        <v>0.55000000000000004</v>
      </c>
      <c r="I53" s="33">
        <v>10.11</v>
      </c>
      <c r="J53" s="33">
        <v>5.56</v>
      </c>
    </row>
    <row r="54" spans="1:10" ht="39" customHeight="1" x14ac:dyDescent="0.25">
      <c r="A54" s="36" t="s">
        <v>550</v>
      </c>
      <c r="B54" s="37" t="s">
        <v>1658</v>
      </c>
      <c r="C54" s="36" t="s">
        <v>22</v>
      </c>
      <c r="D54" s="36" t="s">
        <v>1657</v>
      </c>
      <c r="E54" s="211" t="s">
        <v>547</v>
      </c>
      <c r="F54" s="211"/>
      <c r="G54" s="35" t="s">
        <v>40</v>
      </c>
      <c r="H54" s="34">
        <v>0.55000000000000004</v>
      </c>
      <c r="I54" s="33">
        <v>17.34</v>
      </c>
      <c r="J54" s="33">
        <v>9.5299999999999994</v>
      </c>
    </row>
    <row r="55" spans="1:10" ht="24" customHeight="1" x14ac:dyDescent="0.25">
      <c r="A55" s="36" t="s">
        <v>550</v>
      </c>
      <c r="B55" s="37" t="s">
        <v>1656</v>
      </c>
      <c r="C55" s="36" t="s">
        <v>22</v>
      </c>
      <c r="D55" s="36" t="s">
        <v>1655</v>
      </c>
      <c r="E55" s="211" t="s">
        <v>547</v>
      </c>
      <c r="F55" s="211"/>
      <c r="G55" s="35" t="s">
        <v>53</v>
      </c>
      <c r="H55" s="34">
        <v>0.1012</v>
      </c>
      <c r="I55" s="33">
        <v>15.13</v>
      </c>
      <c r="J55" s="33">
        <v>1.53</v>
      </c>
    </row>
    <row r="56" spans="1:10" ht="39" customHeight="1" x14ac:dyDescent="0.25">
      <c r="A56" s="36" t="s">
        <v>550</v>
      </c>
      <c r="B56" s="37" t="s">
        <v>1654</v>
      </c>
      <c r="C56" s="36" t="s">
        <v>22</v>
      </c>
      <c r="D56" s="36" t="s">
        <v>1653</v>
      </c>
      <c r="E56" s="211" t="s">
        <v>547</v>
      </c>
      <c r="F56" s="211"/>
      <c r="G56" s="35" t="s">
        <v>40</v>
      </c>
      <c r="H56" s="34">
        <v>0.80930000000000002</v>
      </c>
      <c r="I56" s="33">
        <v>4.82</v>
      </c>
      <c r="J56" s="33">
        <v>3.9</v>
      </c>
    </row>
    <row r="57" spans="1:10" ht="24" customHeight="1" x14ac:dyDescent="0.25">
      <c r="A57" s="36" t="s">
        <v>550</v>
      </c>
      <c r="B57" s="37" t="s">
        <v>837</v>
      </c>
      <c r="C57" s="36" t="s">
        <v>22</v>
      </c>
      <c r="D57" s="36" t="s">
        <v>836</v>
      </c>
      <c r="E57" s="211" t="s">
        <v>547</v>
      </c>
      <c r="F57" s="211"/>
      <c r="G57" s="35" t="s">
        <v>791</v>
      </c>
      <c r="H57" s="34">
        <v>2.5600000000000001E-2</v>
      </c>
      <c r="I57" s="33">
        <v>21.22</v>
      </c>
      <c r="J57" s="33">
        <v>0.54</v>
      </c>
    </row>
    <row r="58" spans="1:10" x14ac:dyDescent="0.25">
      <c r="A58" s="31"/>
      <c r="B58" s="31"/>
      <c r="C58" s="31"/>
      <c r="D58" s="31"/>
      <c r="E58" s="31" t="s">
        <v>544</v>
      </c>
      <c r="F58" s="30">
        <v>25.15</v>
      </c>
      <c r="G58" s="31" t="s">
        <v>543</v>
      </c>
      <c r="H58" s="30">
        <v>0</v>
      </c>
      <c r="I58" s="31" t="s">
        <v>542</v>
      </c>
      <c r="J58" s="30">
        <v>25.15</v>
      </c>
    </row>
    <row r="59" spans="1:10" x14ac:dyDescent="0.25">
      <c r="A59" s="31"/>
      <c r="B59" s="31"/>
      <c r="C59" s="31"/>
      <c r="D59" s="31"/>
      <c r="E59" s="31" t="s">
        <v>541</v>
      </c>
      <c r="F59" s="30">
        <v>11.76</v>
      </c>
      <c r="G59" s="31"/>
      <c r="H59" s="212" t="s">
        <v>540</v>
      </c>
      <c r="I59" s="212"/>
      <c r="J59" s="30">
        <v>66.459999999999994</v>
      </c>
    </row>
    <row r="60" spans="1:10" ht="49.95" customHeight="1" thickBot="1" x14ac:dyDescent="0.3">
      <c r="A60" s="19"/>
      <c r="B60" s="19"/>
      <c r="C60" s="19"/>
      <c r="D60" s="19"/>
      <c r="E60" s="19"/>
      <c r="F60" s="19"/>
      <c r="G60" s="19" t="s">
        <v>539</v>
      </c>
      <c r="H60" s="29" t="s">
        <v>1652</v>
      </c>
      <c r="I60" s="19" t="s">
        <v>537</v>
      </c>
      <c r="J60" s="26">
        <v>4864.87</v>
      </c>
    </row>
    <row r="61" spans="1:10" ht="1.05" customHeight="1" thickTop="1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</row>
    <row r="62" spans="1:10" ht="18" customHeight="1" x14ac:dyDescent="0.25">
      <c r="A62" s="24" t="s">
        <v>41</v>
      </c>
      <c r="B62" s="23" t="s">
        <v>3</v>
      </c>
      <c r="C62" s="24" t="s">
        <v>4</v>
      </c>
      <c r="D62" s="24" t="s">
        <v>5</v>
      </c>
      <c r="E62" s="157" t="s">
        <v>636</v>
      </c>
      <c r="F62" s="157"/>
      <c r="G62" s="38" t="s">
        <v>6</v>
      </c>
      <c r="H62" s="23" t="s">
        <v>7</v>
      </c>
      <c r="I62" s="23" t="s">
        <v>8</v>
      </c>
      <c r="J62" s="23" t="s">
        <v>10</v>
      </c>
    </row>
    <row r="63" spans="1:10" ht="52.05" customHeight="1" x14ac:dyDescent="0.25">
      <c r="A63" s="48" t="s">
        <v>643</v>
      </c>
      <c r="B63" s="49" t="s">
        <v>42</v>
      </c>
      <c r="C63" s="48" t="s">
        <v>22</v>
      </c>
      <c r="D63" s="48" t="s">
        <v>43</v>
      </c>
      <c r="E63" s="213" t="s">
        <v>1084</v>
      </c>
      <c r="F63" s="213"/>
      <c r="G63" s="47" t="s">
        <v>44</v>
      </c>
      <c r="H63" s="46">
        <v>1</v>
      </c>
      <c r="I63" s="45">
        <v>11.45</v>
      </c>
      <c r="J63" s="45">
        <v>11.45</v>
      </c>
    </row>
    <row r="64" spans="1:10" ht="39" customHeight="1" x14ac:dyDescent="0.25">
      <c r="A64" s="43" t="s">
        <v>686</v>
      </c>
      <c r="B64" s="44" t="s">
        <v>1651</v>
      </c>
      <c r="C64" s="43" t="s">
        <v>22</v>
      </c>
      <c r="D64" s="43" t="s">
        <v>1650</v>
      </c>
      <c r="E64" s="215" t="s">
        <v>754</v>
      </c>
      <c r="F64" s="215"/>
      <c r="G64" s="42" t="s">
        <v>762</v>
      </c>
      <c r="H64" s="41">
        <v>1.15E-2</v>
      </c>
      <c r="I64" s="40">
        <v>144.94</v>
      </c>
      <c r="J64" s="40">
        <v>1.66</v>
      </c>
    </row>
    <row r="65" spans="1:10" ht="39" customHeight="1" x14ac:dyDescent="0.25">
      <c r="A65" s="43" t="s">
        <v>686</v>
      </c>
      <c r="B65" s="44" t="s">
        <v>1649</v>
      </c>
      <c r="C65" s="43" t="s">
        <v>22</v>
      </c>
      <c r="D65" s="43" t="s">
        <v>1648</v>
      </c>
      <c r="E65" s="215" t="s">
        <v>754</v>
      </c>
      <c r="F65" s="215"/>
      <c r="G65" s="42" t="s">
        <v>753</v>
      </c>
      <c r="H65" s="41">
        <v>1.95E-2</v>
      </c>
      <c r="I65" s="40">
        <v>53.54</v>
      </c>
      <c r="J65" s="40">
        <v>1.04</v>
      </c>
    </row>
    <row r="66" spans="1:10" ht="24" customHeight="1" x14ac:dyDescent="0.25">
      <c r="A66" s="43" t="s">
        <v>686</v>
      </c>
      <c r="B66" s="44" t="s">
        <v>685</v>
      </c>
      <c r="C66" s="43" t="s">
        <v>22</v>
      </c>
      <c r="D66" s="43" t="s">
        <v>684</v>
      </c>
      <c r="E66" s="215" t="s">
        <v>683</v>
      </c>
      <c r="F66" s="215"/>
      <c r="G66" s="42" t="s">
        <v>654</v>
      </c>
      <c r="H66" s="41">
        <v>3.1E-2</v>
      </c>
      <c r="I66" s="40">
        <v>15.17</v>
      </c>
      <c r="J66" s="40">
        <v>0.47</v>
      </c>
    </row>
    <row r="67" spans="1:10" ht="39" customHeight="1" x14ac:dyDescent="0.25">
      <c r="A67" s="43" t="s">
        <v>686</v>
      </c>
      <c r="B67" s="44" t="s">
        <v>1647</v>
      </c>
      <c r="C67" s="43" t="s">
        <v>22</v>
      </c>
      <c r="D67" s="43" t="s">
        <v>1646</v>
      </c>
      <c r="E67" s="215" t="s">
        <v>1642</v>
      </c>
      <c r="F67" s="215"/>
      <c r="G67" s="42" t="s">
        <v>1645</v>
      </c>
      <c r="H67" s="41">
        <v>0.25</v>
      </c>
      <c r="I67" s="40">
        <v>2</v>
      </c>
      <c r="J67" s="40">
        <v>0.5</v>
      </c>
    </row>
    <row r="68" spans="1:10" ht="52.05" customHeight="1" x14ac:dyDescent="0.25">
      <c r="A68" s="43" t="s">
        <v>686</v>
      </c>
      <c r="B68" s="44" t="s">
        <v>1644</v>
      </c>
      <c r="C68" s="43" t="s">
        <v>22</v>
      </c>
      <c r="D68" s="43" t="s">
        <v>1643</v>
      </c>
      <c r="E68" s="215" t="s">
        <v>1642</v>
      </c>
      <c r="F68" s="215"/>
      <c r="G68" s="42" t="s">
        <v>44</v>
      </c>
      <c r="H68" s="41">
        <v>1.25</v>
      </c>
      <c r="I68" s="40">
        <v>6.23</v>
      </c>
      <c r="J68" s="40">
        <v>7.78</v>
      </c>
    </row>
    <row r="69" spans="1:10" x14ac:dyDescent="0.25">
      <c r="A69" s="31"/>
      <c r="B69" s="31"/>
      <c r="C69" s="31"/>
      <c r="D69" s="31"/>
      <c r="E69" s="31" t="s">
        <v>544</v>
      </c>
      <c r="F69" s="30">
        <v>1.81</v>
      </c>
      <c r="G69" s="31" t="s">
        <v>543</v>
      </c>
      <c r="H69" s="30">
        <v>0</v>
      </c>
      <c r="I69" s="31" t="s">
        <v>542</v>
      </c>
      <c r="J69" s="30">
        <v>1.81</v>
      </c>
    </row>
    <row r="70" spans="1:10" x14ac:dyDescent="0.25">
      <c r="A70" s="31"/>
      <c r="B70" s="31"/>
      <c r="C70" s="31"/>
      <c r="D70" s="31"/>
      <c r="E70" s="31" t="s">
        <v>541</v>
      </c>
      <c r="F70" s="30">
        <v>2.46</v>
      </c>
      <c r="G70" s="31"/>
      <c r="H70" s="212" t="s">
        <v>540</v>
      </c>
      <c r="I70" s="212"/>
      <c r="J70" s="30">
        <v>13.91</v>
      </c>
    </row>
    <row r="71" spans="1:10" ht="49.95" customHeight="1" thickBot="1" x14ac:dyDescent="0.3">
      <c r="A71" s="19"/>
      <c r="B71" s="19"/>
      <c r="C71" s="19"/>
      <c r="D71" s="19"/>
      <c r="E71" s="19"/>
      <c r="F71" s="19"/>
      <c r="G71" s="19" t="s">
        <v>539</v>
      </c>
      <c r="H71" s="29" t="s">
        <v>1641</v>
      </c>
      <c r="I71" s="19" t="s">
        <v>537</v>
      </c>
      <c r="J71" s="26">
        <v>5434.77</v>
      </c>
    </row>
    <row r="72" spans="1:10" ht="1.05" customHeight="1" thickTop="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</row>
    <row r="73" spans="1:10" ht="18" customHeight="1" x14ac:dyDescent="0.25">
      <c r="A73" s="24" t="s">
        <v>45</v>
      </c>
      <c r="B73" s="23" t="s">
        <v>3</v>
      </c>
      <c r="C73" s="24" t="s">
        <v>4</v>
      </c>
      <c r="D73" s="24" t="s">
        <v>5</v>
      </c>
      <c r="E73" s="157" t="s">
        <v>636</v>
      </c>
      <c r="F73" s="157"/>
      <c r="G73" s="38" t="s">
        <v>6</v>
      </c>
      <c r="H73" s="23" t="s">
        <v>7</v>
      </c>
      <c r="I73" s="23" t="s">
        <v>8</v>
      </c>
      <c r="J73" s="23" t="s">
        <v>10</v>
      </c>
    </row>
    <row r="74" spans="1:10" ht="25.95" customHeight="1" x14ac:dyDescent="0.25">
      <c r="A74" s="48" t="s">
        <v>643</v>
      </c>
      <c r="B74" s="49" t="s">
        <v>46</v>
      </c>
      <c r="C74" s="48" t="s">
        <v>22</v>
      </c>
      <c r="D74" s="48" t="s">
        <v>47</v>
      </c>
      <c r="E74" s="213" t="s">
        <v>1640</v>
      </c>
      <c r="F74" s="213"/>
      <c r="G74" s="47" t="s">
        <v>44</v>
      </c>
      <c r="H74" s="46">
        <v>1</v>
      </c>
      <c r="I74" s="45">
        <v>82.04</v>
      </c>
      <c r="J74" s="45">
        <v>82.04</v>
      </c>
    </row>
    <row r="75" spans="1:10" ht="24" customHeight="1" x14ac:dyDescent="0.25">
      <c r="A75" s="43" t="s">
        <v>686</v>
      </c>
      <c r="B75" s="44" t="s">
        <v>688</v>
      </c>
      <c r="C75" s="43" t="s">
        <v>22</v>
      </c>
      <c r="D75" s="43" t="s">
        <v>687</v>
      </c>
      <c r="E75" s="215" t="s">
        <v>683</v>
      </c>
      <c r="F75" s="215"/>
      <c r="G75" s="42" t="s">
        <v>654</v>
      </c>
      <c r="H75" s="41">
        <v>0.72660000000000002</v>
      </c>
      <c r="I75" s="40">
        <v>18.88</v>
      </c>
      <c r="J75" s="40">
        <v>13.71</v>
      </c>
    </row>
    <row r="76" spans="1:10" ht="24" customHeight="1" x14ac:dyDescent="0.25">
      <c r="A76" s="43" t="s">
        <v>686</v>
      </c>
      <c r="B76" s="44" t="s">
        <v>685</v>
      </c>
      <c r="C76" s="43" t="s">
        <v>22</v>
      </c>
      <c r="D76" s="43" t="s">
        <v>684</v>
      </c>
      <c r="E76" s="215" t="s">
        <v>683</v>
      </c>
      <c r="F76" s="215"/>
      <c r="G76" s="42" t="s">
        <v>654</v>
      </c>
      <c r="H76" s="41">
        <v>4.5046999999999997</v>
      </c>
      <c r="I76" s="40">
        <v>15.17</v>
      </c>
      <c r="J76" s="40">
        <v>68.33</v>
      </c>
    </row>
    <row r="77" spans="1:10" x14ac:dyDescent="0.25">
      <c r="A77" s="31"/>
      <c r="B77" s="31"/>
      <c r="C77" s="31"/>
      <c r="D77" s="31"/>
      <c r="E77" s="31" t="s">
        <v>544</v>
      </c>
      <c r="F77" s="30">
        <v>61.7</v>
      </c>
      <c r="G77" s="31" t="s">
        <v>543</v>
      </c>
      <c r="H77" s="30">
        <v>0</v>
      </c>
      <c r="I77" s="31" t="s">
        <v>542</v>
      </c>
      <c r="J77" s="30">
        <v>61.7</v>
      </c>
    </row>
    <row r="78" spans="1:10" x14ac:dyDescent="0.25">
      <c r="A78" s="31"/>
      <c r="B78" s="31"/>
      <c r="C78" s="31"/>
      <c r="D78" s="31"/>
      <c r="E78" s="31" t="s">
        <v>541</v>
      </c>
      <c r="F78" s="30">
        <v>17.64</v>
      </c>
      <c r="G78" s="31"/>
      <c r="H78" s="212" t="s">
        <v>540</v>
      </c>
      <c r="I78" s="212"/>
      <c r="J78" s="30">
        <v>99.68</v>
      </c>
    </row>
    <row r="79" spans="1:10" ht="49.95" customHeight="1" thickBot="1" x14ac:dyDescent="0.3">
      <c r="A79" s="19"/>
      <c r="B79" s="19"/>
      <c r="C79" s="19"/>
      <c r="D79" s="19"/>
      <c r="E79" s="19"/>
      <c r="F79" s="19"/>
      <c r="G79" s="19" t="s">
        <v>539</v>
      </c>
      <c r="H79" s="29" t="s">
        <v>1639</v>
      </c>
      <c r="I79" s="19" t="s">
        <v>537</v>
      </c>
      <c r="J79" s="26">
        <v>586.11</v>
      </c>
    </row>
    <row r="80" spans="1:10" ht="1.05" customHeight="1" thickTop="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</row>
    <row r="81" spans="1:10" ht="24" customHeight="1" x14ac:dyDescent="0.25">
      <c r="A81" s="22" t="s">
        <v>48</v>
      </c>
      <c r="B81" s="22"/>
      <c r="C81" s="22"/>
      <c r="D81" s="22" t="s">
        <v>49</v>
      </c>
      <c r="E81" s="22"/>
      <c r="F81" s="217"/>
      <c r="G81" s="217"/>
      <c r="H81" s="21"/>
      <c r="I81" s="22"/>
      <c r="J81" s="50"/>
    </row>
    <row r="82" spans="1:10" ht="18" customHeight="1" x14ac:dyDescent="0.25">
      <c r="A82" s="24" t="s">
        <v>50</v>
      </c>
      <c r="B82" s="23" t="s">
        <v>3</v>
      </c>
      <c r="C82" s="24" t="s">
        <v>4</v>
      </c>
      <c r="D82" s="24" t="s">
        <v>5</v>
      </c>
      <c r="E82" s="157" t="s">
        <v>636</v>
      </c>
      <c r="F82" s="157"/>
      <c r="G82" s="38" t="s">
        <v>6</v>
      </c>
      <c r="H82" s="23" t="s">
        <v>7</v>
      </c>
      <c r="I82" s="23" t="s">
        <v>8</v>
      </c>
      <c r="J82" s="23" t="s">
        <v>10</v>
      </c>
    </row>
    <row r="83" spans="1:10" ht="39" customHeight="1" x14ac:dyDescent="0.25">
      <c r="A83" s="48" t="s">
        <v>643</v>
      </c>
      <c r="B83" s="49" t="s">
        <v>51</v>
      </c>
      <c r="C83" s="48" t="s">
        <v>22</v>
      </c>
      <c r="D83" s="48" t="s">
        <v>52</v>
      </c>
      <c r="E83" s="213" t="s">
        <v>759</v>
      </c>
      <c r="F83" s="213"/>
      <c r="G83" s="47" t="s">
        <v>53</v>
      </c>
      <c r="H83" s="46">
        <v>1</v>
      </c>
      <c r="I83" s="45">
        <v>10.3</v>
      </c>
      <c r="J83" s="45">
        <v>10.3</v>
      </c>
    </row>
    <row r="84" spans="1:10" ht="25.95" customHeight="1" x14ac:dyDescent="0.25">
      <c r="A84" s="43" t="s">
        <v>686</v>
      </c>
      <c r="B84" s="44" t="s">
        <v>1587</v>
      </c>
      <c r="C84" s="43" t="s">
        <v>22</v>
      </c>
      <c r="D84" s="43" t="s">
        <v>1586</v>
      </c>
      <c r="E84" s="215" t="s">
        <v>759</v>
      </c>
      <c r="F84" s="215"/>
      <c r="G84" s="42" t="s">
        <v>53</v>
      </c>
      <c r="H84" s="41">
        <v>1</v>
      </c>
      <c r="I84" s="40">
        <v>7.25</v>
      </c>
      <c r="J84" s="40">
        <v>7.25</v>
      </c>
    </row>
    <row r="85" spans="1:10" ht="24" customHeight="1" x14ac:dyDescent="0.25">
      <c r="A85" s="43" t="s">
        <v>686</v>
      </c>
      <c r="B85" s="44" t="s">
        <v>1623</v>
      </c>
      <c r="C85" s="43" t="s">
        <v>22</v>
      </c>
      <c r="D85" s="43" t="s">
        <v>1622</v>
      </c>
      <c r="E85" s="215" t="s">
        <v>683</v>
      </c>
      <c r="F85" s="215"/>
      <c r="G85" s="42" t="s">
        <v>654</v>
      </c>
      <c r="H85" s="41">
        <v>0.10199999999999999</v>
      </c>
      <c r="I85" s="40">
        <v>18.73</v>
      </c>
      <c r="J85" s="40">
        <v>1.91</v>
      </c>
    </row>
    <row r="86" spans="1:10" ht="24" customHeight="1" x14ac:dyDescent="0.25">
      <c r="A86" s="43" t="s">
        <v>686</v>
      </c>
      <c r="B86" s="44" t="s">
        <v>1625</v>
      </c>
      <c r="C86" s="43" t="s">
        <v>22</v>
      </c>
      <c r="D86" s="43" t="s">
        <v>1624</v>
      </c>
      <c r="E86" s="215" t="s">
        <v>683</v>
      </c>
      <c r="F86" s="215"/>
      <c r="G86" s="42" t="s">
        <v>654</v>
      </c>
      <c r="H86" s="41">
        <v>3.9E-2</v>
      </c>
      <c r="I86" s="40">
        <v>15.76</v>
      </c>
      <c r="J86" s="40">
        <v>0.61</v>
      </c>
    </row>
    <row r="87" spans="1:10" ht="25.95" customHeight="1" x14ac:dyDescent="0.25">
      <c r="A87" s="36" t="s">
        <v>550</v>
      </c>
      <c r="B87" s="37" t="s">
        <v>1619</v>
      </c>
      <c r="C87" s="36" t="s">
        <v>22</v>
      </c>
      <c r="D87" s="36" t="s">
        <v>1618</v>
      </c>
      <c r="E87" s="211" t="s">
        <v>547</v>
      </c>
      <c r="F87" s="211"/>
      <c r="G87" s="35" t="s">
        <v>53</v>
      </c>
      <c r="H87" s="34">
        <v>2.5000000000000001E-2</v>
      </c>
      <c r="I87" s="33">
        <v>18.22</v>
      </c>
      <c r="J87" s="33">
        <v>0.45</v>
      </c>
    </row>
    <row r="88" spans="1:10" ht="39" customHeight="1" x14ac:dyDescent="0.25">
      <c r="A88" s="36" t="s">
        <v>550</v>
      </c>
      <c r="B88" s="37" t="s">
        <v>1617</v>
      </c>
      <c r="C88" s="36" t="s">
        <v>22</v>
      </c>
      <c r="D88" s="36" t="s">
        <v>1616</v>
      </c>
      <c r="E88" s="211" t="s">
        <v>547</v>
      </c>
      <c r="F88" s="211"/>
      <c r="G88" s="35" t="s">
        <v>36</v>
      </c>
      <c r="H88" s="34">
        <v>0.503</v>
      </c>
      <c r="I88" s="33">
        <v>0.17</v>
      </c>
      <c r="J88" s="33">
        <v>0.08</v>
      </c>
    </row>
    <row r="89" spans="1:10" x14ac:dyDescent="0.25">
      <c r="A89" s="31"/>
      <c r="B89" s="31"/>
      <c r="C89" s="31"/>
      <c r="D89" s="31"/>
      <c r="E89" s="31" t="s">
        <v>544</v>
      </c>
      <c r="F89" s="30">
        <v>2.2200000000000002</v>
      </c>
      <c r="G89" s="31" t="s">
        <v>543</v>
      </c>
      <c r="H89" s="30">
        <v>0</v>
      </c>
      <c r="I89" s="31" t="s">
        <v>542</v>
      </c>
      <c r="J89" s="30">
        <v>2.2200000000000002</v>
      </c>
    </row>
    <row r="90" spans="1:10" x14ac:dyDescent="0.25">
      <c r="A90" s="31"/>
      <c r="B90" s="31"/>
      <c r="C90" s="31"/>
      <c r="D90" s="31"/>
      <c r="E90" s="31" t="s">
        <v>541</v>
      </c>
      <c r="F90" s="30">
        <v>2.21</v>
      </c>
      <c r="G90" s="31"/>
      <c r="H90" s="212" t="s">
        <v>540</v>
      </c>
      <c r="I90" s="212"/>
      <c r="J90" s="30">
        <v>12.51</v>
      </c>
    </row>
    <row r="91" spans="1:10" ht="49.95" customHeight="1" thickBot="1" x14ac:dyDescent="0.3">
      <c r="A91" s="19"/>
      <c r="B91" s="19"/>
      <c r="C91" s="19"/>
      <c r="D91" s="19"/>
      <c r="E91" s="19"/>
      <c r="F91" s="19"/>
      <c r="G91" s="19" t="s">
        <v>539</v>
      </c>
      <c r="H91" s="29" t="s">
        <v>1065</v>
      </c>
      <c r="I91" s="19" t="s">
        <v>537</v>
      </c>
      <c r="J91" s="26">
        <v>888.21</v>
      </c>
    </row>
    <row r="92" spans="1:10" ht="1.05" customHeight="1" thickTop="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</row>
    <row r="93" spans="1:10" ht="18" customHeight="1" x14ac:dyDescent="0.25">
      <c r="A93" s="24" t="s">
        <v>54</v>
      </c>
      <c r="B93" s="23" t="s">
        <v>3</v>
      </c>
      <c r="C93" s="24" t="s">
        <v>4</v>
      </c>
      <c r="D93" s="24" t="s">
        <v>5</v>
      </c>
      <c r="E93" s="157" t="s">
        <v>636</v>
      </c>
      <c r="F93" s="157"/>
      <c r="G93" s="38" t="s">
        <v>6</v>
      </c>
      <c r="H93" s="23" t="s">
        <v>7</v>
      </c>
      <c r="I93" s="23" t="s">
        <v>8</v>
      </c>
      <c r="J93" s="23" t="s">
        <v>10</v>
      </c>
    </row>
    <row r="94" spans="1:10" ht="39" customHeight="1" x14ac:dyDescent="0.25">
      <c r="A94" s="48" t="s">
        <v>643</v>
      </c>
      <c r="B94" s="49" t="s">
        <v>55</v>
      </c>
      <c r="C94" s="48" t="s">
        <v>22</v>
      </c>
      <c r="D94" s="48" t="s">
        <v>56</v>
      </c>
      <c r="E94" s="213" t="s">
        <v>759</v>
      </c>
      <c r="F94" s="213"/>
      <c r="G94" s="47" t="s">
        <v>53</v>
      </c>
      <c r="H94" s="46">
        <v>1</v>
      </c>
      <c r="I94" s="45">
        <v>9.57</v>
      </c>
      <c r="J94" s="45">
        <v>9.57</v>
      </c>
    </row>
    <row r="95" spans="1:10" ht="24" customHeight="1" x14ac:dyDescent="0.25">
      <c r="A95" s="43" t="s">
        <v>686</v>
      </c>
      <c r="B95" s="44" t="s">
        <v>1625</v>
      </c>
      <c r="C95" s="43" t="s">
        <v>22</v>
      </c>
      <c r="D95" s="43" t="s">
        <v>1624</v>
      </c>
      <c r="E95" s="215" t="s">
        <v>683</v>
      </c>
      <c r="F95" s="215"/>
      <c r="G95" s="42" t="s">
        <v>654</v>
      </c>
      <c r="H95" s="41">
        <v>1.29E-2</v>
      </c>
      <c r="I95" s="40">
        <v>15.76</v>
      </c>
      <c r="J95" s="40">
        <v>0.2</v>
      </c>
    </row>
    <row r="96" spans="1:10" ht="25.95" customHeight="1" x14ac:dyDescent="0.25">
      <c r="A96" s="43" t="s">
        <v>686</v>
      </c>
      <c r="B96" s="44" t="s">
        <v>1638</v>
      </c>
      <c r="C96" s="43" t="s">
        <v>22</v>
      </c>
      <c r="D96" s="43" t="s">
        <v>1637</v>
      </c>
      <c r="E96" s="215" t="s">
        <v>759</v>
      </c>
      <c r="F96" s="215"/>
      <c r="G96" s="42" t="s">
        <v>53</v>
      </c>
      <c r="H96" s="41">
        <v>1</v>
      </c>
      <c r="I96" s="40">
        <v>7.29</v>
      </c>
      <c r="J96" s="40">
        <v>7.29</v>
      </c>
    </row>
    <row r="97" spans="1:10" ht="24" customHeight="1" x14ac:dyDescent="0.25">
      <c r="A97" s="43" t="s">
        <v>686</v>
      </c>
      <c r="B97" s="44" t="s">
        <v>1623</v>
      </c>
      <c r="C97" s="43" t="s">
        <v>22</v>
      </c>
      <c r="D97" s="43" t="s">
        <v>1622</v>
      </c>
      <c r="E97" s="215" t="s">
        <v>683</v>
      </c>
      <c r="F97" s="215"/>
      <c r="G97" s="42" t="s">
        <v>654</v>
      </c>
      <c r="H97" s="41">
        <v>7.9000000000000001E-2</v>
      </c>
      <c r="I97" s="40">
        <v>18.73</v>
      </c>
      <c r="J97" s="40">
        <v>1.47</v>
      </c>
    </row>
    <row r="98" spans="1:10" ht="39" customHeight="1" x14ac:dyDescent="0.25">
      <c r="A98" s="36" t="s">
        <v>550</v>
      </c>
      <c r="B98" s="37" t="s">
        <v>1617</v>
      </c>
      <c r="C98" s="36" t="s">
        <v>22</v>
      </c>
      <c r="D98" s="36" t="s">
        <v>1616</v>
      </c>
      <c r="E98" s="211" t="s">
        <v>547</v>
      </c>
      <c r="F98" s="211"/>
      <c r="G98" s="35" t="s">
        <v>36</v>
      </c>
      <c r="H98" s="34">
        <v>0.97</v>
      </c>
      <c r="I98" s="33">
        <v>0.17</v>
      </c>
      <c r="J98" s="33">
        <v>0.16</v>
      </c>
    </row>
    <row r="99" spans="1:10" ht="25.95" customHeight="1" x14ac:dyDescent="0.25">
      <c r="A99" s="36" t="s">
        <v>550</v>
      </c>
      <c r="B99" s="37" t="s">
        <v>1619</v>
      </c>
      <c r="C99" s="36" t="s">
        <v>22</v>
      </c>
      <c r="D99" s="36" t="s">
        <v>1618</v>
      </c>
      <c r="E99" s="211" t="s">
        <v>547</v>
      </c>
      <c r="F99" s="211"/>
      <c r="G99" s="35" t="s">
        <v>53</v>
      </c>
      <c r="H99" s="34">
        <v>2.5000000000000001E-2</v>
      </c>
      <c r="I99" s="33">
        <v>18.22</v>
      </c>
      <c r="J99" s="33">
        <v>0.45</v>
      </c>
    </row>
    <row r="100" spans="1:10" x14ac:dyDescent="0.25">
      <c r="A100" s="31"/>
      <c r="B100" s="31"/>
      <c r="C100" s="31"/>
      <c r="D100" s="31"/>
      <c r="E100" s="31" t="s">
        <v>544</v>
      </c>
      <c r="F100" s="30">
        <v>1.82</v>
      </c>
      <c r="G100" s="31" t="s">
        <v>543</v>
      </c>
      <c r="H100" s="30">
        <v>0</v>
      </c>
      <c r="I100" s="31" t="s">
        <v>542</v>
      </c>
      <c r="J100" s="30">
        <v>1.82</v>
      </c>
    </row>
    <row r="101" spans="1:10" x14ac:dyDescent="0.25">
      <c r="A101" s="31"/>
      <c r="B101" s="31"/>
      <c r="C101" s="31"/>
      <c r="D101" s="31"/>
      <c r="E101" s="31" t="s">
        <v>541</v>
      </c>
      <c r="F101" s="30">
        <v>2.0499999999999998</v>
      </c>
      <c r="G101" s="31"/>
      <c r="H101" s="212" t="s">
        <v>540</v>
      </c>
      <c r="I101" s="212"/>
      <c r="J101" s="30">
        <v>11.62</v>
      </c>
    </row>
    <row r="102" spans="1:10" ht="49.95" customHeight="1" thickBot="1" x14ac:dyDescent="0.3">
      <c r="A102" s="19"/>
      <c r="B102" s="19"/>
      <c r="C102" s="19"/>
      <c r="D102" s="19"/>
      <c r="E102" s="19"/>
      <c r="F102" s="19"/>
      <c r="G102" s="19" t="s">
        <v>539</v>
      </c>
      <c r="H102" s="29" t="s">
        <v>1636</v>
      </c>
      <c r="I102" s="19" t="s">
        <v>537</v>
      </c>
      <c r="J102" s="26">
        <v>17.43</v>
      </c>
    </row>
    <row r="103" spans="1:10" ht="1.05" customHeight="1" thickTop="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</row>
    <row r="104" spans="1:10" ht="18" customHeight="1" x14ac:dyDescent="0.25">
      <c r="A104" s="24" t="s">
        <v>57</v>
      </c>
      <c r="B104" s="23" t="s">
        <v>3</v>
      </c>
      <c r="C104" s="24" t="s">
        <v>4</v>
      </c>
      <c r="D104" s="24" t="s">
        <v>5</v>
      </c>
      <c r="E104" s="157" t="s">
        <v>636</v>
      </c>
      <c r="F104" s="157"/>
      <c r="G104" s="38" t="s">
        <v>6</v>
      </c>
      <c r="H104" s="23" t="s">
        <v>7</v>
      </c>
      <c r="I104" s="23" t="s">
        <v>8</v>
      </c>
      <c r="J104" s="23" t="s">
        <v>10</v>
      </c>
    </row>
    <row r="105" spans="1:10" ht="39" customHeight="1" x14ac:dyDescent="0.25">
      <c r="A105" s="48" t="s">
        <v>643</v>
      </c>
      <c r="B105" s="49" t="s">
        <v>58</v>
      </c>
      <c r="C105" s="48" t="s">
        <v>22</v>
      </c>
      <c r="D105" s="48" t="s">
        <v>59</v>
      </c>
      <c r="E105" s="213" t="s">
        <v>759</v>
      </c>
      <c r="F105" s="213"/>
      <c r="G105" s="47" t="s">
        <v>53</v>
      </c>
      <c r="H105" s="46">
        <v>1</v>
      </c>
      <c r="I105" s="45">
        <v>9.01</v>
      </c>
      <c r="J105" s="45">
        <v>9.01</v>
      </c>
    </row>
    <row r="106" spans="1:10" ht="24" customHeight="1" x14ac:dyDescent="0.25">
      <c r="A106" s="43" t="s">
        <v>686</v>
      </c>
      <c r="B106" s="44" t="s">
        <v>1625</v>
      </c>
      <c r="C106" s="43" t="s">
        <v>22</v>
      </c>
      <c r="D106" s="43" t="s">
        <v>1624</v>
      </c>
      <c r="E106" s="215" t="s">
        <v>683</v>
      </c>
      <c r="F106" s="215"/>
      <c r="G106" s="42" t="s">
        <v>654</v>
      </c>
      <c r="H106" s="41">
        <v>9.1999999999999998E-3</v>
      </c>
      <c r="I106" s="40">
        <v>15.76</v>
      </c>
      <c r="J106" s="40">
        <v>0.14000000000000001</v>
      </c>
    </row>
    <row r="107" spans="1:10" ht="25.95" customHeight="1" x14ac:dyDescent="0.25">
      <c r="A107" s="43" t="s">
        <v>686</v>
      </c>
      <c r="B107" s="44" t="s">
        <v>1587</v>
      </c>
      <c r="C107" s="43" t="s">
        <v>22</v>
      </c>
      <c r="D107" s="43" t="s">
        <v>1586</v>
      </c>
      <c r="E107" s="215" t="s">
        <v>759</v>
      </c>
      <c r="F107" s="215"/>
      <c r="G107" s="42" t="s">
        <v>53</v>
      </c>
      <c r="H107" s="41">
        <v>1</v>
      </c>
      <c r="I107" s="40">
        <v>7.25</v>
      </c>
      <c r="J107" s="40">
        <v>7.25</v>
      </c>
    </row>
    <row r="108" spans="1:10" ht="24" customHeight="1" x14ac:dyDescent="0.25">
      <c r="A108" s="43" t="s">
        <v>686</v>
      </c>
      <c r="B108" s="44" t="s">
        <v>1623</v>
      </c>
      <c r="C108" s="43" t="s">
        <v>22</v>
      </c>
      <c r="D108" s="43" t="s">
        <v>1622</v>
      </c>
      <c r="E108" s="215" t="s">
        <v>683</v>
      </c>
      <c r="F108" s="215"/>
      <c r="G108" s="42" t="s">
        <v>654</v>
      </c>
      <c r="H108" s="41">
        <v>5.6099999999999997E-2</v>
      </c>
      <c r="I108" s="40">
        <v>18.73</v>
      </c>
      <c r="J108" s="40">
        <v>1.05</v>
      </c>
    </row>
    <row r="109" spans="1:10" ht="25.95" customHeight="1" x14ac:dyDescent="0.25">
      <c r="A109" s="36" t="s">
        <v>550</v>
      </c>
      <c r="B109" s="37" t="s">
        <v>1619</v>
      </c>
      <c r="C109" s="36" t="s">
        <v>22</v>
      </c>
      <c r="D109" s="36" t="s">
        <v>1618</v>
      </c>
      <c r="E109" s="211" t="s">
        <v>547</v>
      </c>
      <c r="F109" s="211"/>
      <c r="G109" s="35" t="s">
        <v>53</v>
      </c>
      <c r="H109" s="34">
        <v>2.5000000000000001E-2</v>
      </c>
      <c r="I109" s="33">
        <v>18.22</v>
      </c>
      <c r="J109" s="33">
        <v>0.45</v>
      </c>
    </row>
    <row r="110" spans="1:10" ht="39" customHeight="1" x14ac:dyDescent="0.25">
      <c r="A110" s="36" t="s">
        <v>550</v>
      </c>
      <c r="B110" s="37" t="s">
        <v>1617</v>
      </c>
      <c r="C110" s="36" t="s">
        <v>22</v>
      </c>
      <c r="D110" s="36" t="s">
        <v>1616</v>
      </c>
      <c r="E110" s="211" t="s">
        <v>547</v>
      </c>
      <c r="F110" s="211"/>
      <c r="G110" s="35" t="s">
        <v>36</v>
      </c>
      <c r="H110" s="34">
        <v>0.74299999999999999</v>
      </c>
      <c r="I110" s="33">
        <v>0.17</v>
      </c>
      <c r="J110" s="33">
        <v>0.12</v>
      </c>
    </row>
    <row r="111" spans="1:10" x14ac:dyDescent="0.25">
      <c r="A111" s="31"/>
      <c r="B111" s="31"/>
      <c r="C111" s="31"/>
      <c r="D111" s="31"/>
      <c r="E111" s="31" t="s">
        <v>544</v>
      </c>
      <c r="F111" s="30">
        <v>1.18</v>
      </c>
      <c r="G111" s="31" t="s">
        <v>543</v>
      </c>
      <c r="H111" s="30">
        <v>0</v>
      </c>
      <c r="I111" s="31" t="s">
        <v>542</v>
      </c>
      <c r="J111" s="30">
        <v>1.18</v>
      </c>
    </row>
    <row r="112" spans="1:10" x14ac:dyDescent="0.25">
      <c r="A112" s="31"/>
      <c r="B112" s="31"/>
      <c r="C112" s="31"/>
      <c r="D112" s="31"/>
      <c r="E112" s="31" t="s">
        <v>541</v>
      </c>
      <c r="F112" s="30">
        <v>1.93</v>
      </c>
      <c r="G112" s="31"/>
      <c r="H112" s="212" t="s">
        <v>540</v>
      </c>
      <c r="I112" s="212"/>
      <c r="J112" s="30">
        <v>10.94</v>
      </c>
    </row>
    <row r="113" spans="1:10" ht="49.95" customHeight="1" thickBot="1" x14ac:dyDescent="0.3">
      <c r="A113" s="19"/>
      <c r="B113" s="19"/>
      <c r="C113" s="19"/>
      <c r="D113" s="19"/>
      <c r="E113" s="19"/>
      <c r="F113" s="19"/>
      <c r="G113" s="19" t="s">
        <v>539</v>
      </c>
      <c r="H113" s="29" t="s">
        <v>1635</v>
      </c>
      <c r="I113" s="19" t="s">
        <v>537</v>
      </c>
      <c r="J113" s="26">
        <v>5207.4399999999996</v>
      </c>
    </row>
    <row r="114" spans="1:10" ht="1.05" customHeight="1" thickTop="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</row>
    <row r="115" spans="1:10" ht="18" customHeight="1" x14ac:dyDescent="0.25">
      <c r="A115" s="24" t="s">
        <v>60</v>
      </c>
      <c r="B115" s="23" t="s">
        <v>3</v>
      </c>
      <c r="C115" s="24" t="s">
        <v>4</v>
      </c>
      <c r="D115" s="24" t="s">
        <v>5</v>
      </c>
      <c r="E115" s="157" t="s">
        <v>636</v>
      </c>
      <c r="F115" s="157"/>
      <c r="G115" s="38" t="s">
        <v>6</v>
      </c>
      <c r="H115" s="23" t="s">
        <v>7</v>
      </c>
      <c r="I115" s="23" t="s">
        <v>8</v>
      </c>
      <c r="J115" s="23" t="s">
        <v>10</v>
      </c>
    </row>
    <row r="116" spans="1:10" ht="39" customHeight="1" x14ac:dyDescent="0.25">
      <c r="A116" s="48" t="s">
        <v>643</v>
      </c>
      <c r="B116" s="49" t="s">
        <v>61</v>
      </c>
      <c r="C116" s="48" t="s">
        <v>22</v>
      </c>
      <c r="D116" s="48" t="s">
        <v>62</v>
      </c>
      <c r="E116" s="213" t="s">
        <v>759</v>
      </c>
      <c r="F116" s="213"/>
      <c r="G116" s="47" t="s">
        <v>53</v>
      </c>
      <c r="H116" s="46">
        <v>1</v>
      </c>
      <c r="I116" s="45">
        <v>8.06</v>
      </c>
      <c r="J116" s="45">
        <v>8.06</v>
      </c>
    </row>
    <row r="117" spans="1:10" ht="24" customHeight="1" x14ac:dyDescent="0.25">
      <c r="A117" s="43" t="s">
        <v>686</v>
      </c>
      <c r="B117" s="44" t="s">
        <v>1625</v>
      </c>
      <c r="C117" s="43" t="s">
        <v>22</v>
      </c>
      <c r="D117" s="43" t="s">
        <v>1624</v>
      </c>
      <c r="E117" s="215" t="s">
        <v>683</v>
      </c>
      <c r="F117" s="215"/>
      <c r="G117" s="42" t="s">
        <v>654</v>
      </c>
      <c r="H117" s="41">
        <v>6.4000000000000003E-3</v>
      </c>
      <c r="I117" s="40">
        <v>15.76</v>
      </c>
      <c r="J117" s="40">
        <v>0.1</v>
      </c>
    </row>
    <row r="118" spans="1:10" ht="25.95" customHeight="1" x14ac:dyDescent="0.25">
      <c r="A118" s="43" t="s">
        <v>686</v>
      </c>
      <c r="B118" s="44" t="s">
        <v>1631</v>
      </c>
      <c r="C118" s="43" t="s">
        <v>22</v>
      </c>
      <c r="D118" s="43" t="s">
        <v>1630</v>
      </c>
      <c r="E118" s="215" t="s">
        <v>759</v>
      </c>
      <c r="F118" s="215"/>
      <c r="G118" s="42" t="s">
        <v>53</v>
      </c>
      <c r="H118" s="41">
        <v>1</v>
      </c>
      <c r="I118" s="40">
        <v>6.69</v>
      </c>
      <c r="J118" s="40">
        <v>6.69</v>
      </c>
    </row>
    <row r="119" spans="1:10" ht="24" customHeight="1" x14ac:dyDescent="0.25">
      <c r="A119" s="43" t="s">
        <v>686</v>
      </c>
      <c r="B119" s="44" t="s">
        <v>1623</v>
      </c>
      <c r="C119" s="43" t="s">
        <v>22</v>
      </c>
      <c r="D119" s="43" t="s">
        <v>1622</v>
      </c>
      <c r="E119" s="215" t="s">
        <v>683</v>
      </c>
      <c r="F119" s="215"/>
      <c r="G119" s="42" t="s">
        <v>654</v>
      </c>
      <c r="H119" s="41">
        <v>3.9199999999999999E-2</v>
      </c>
      <c r="I119" s="40">
        <v>18.73</v>
      </c>
      <c r="J119" s="40">
        <v>0.73</v>
      </c>
    </row>
    <row r="120" spans="1:10" ht="39" customHeight="1" x14ac:dyDescent="0.25">
      <c r="A120" s="36" t="s">
        <v>550</v>
      </c>
      <c r="B120" s="37" t="s">
        <v>1617</v>
      </c>
      <c r="C120" s="36" t="s">
        <v>22</v>
      </c>
      <c r="D120" s="36" t="s">
        <v>1616</v>
      </c>
      <c r="E120" s="211" t="s">
        <v>547</v>
      </c>
      <c r="F120" s="211"/>
      <c r="G120" s="35" t="s">
        <v>36</v>
      </c>
      <c r="H120" s="34">
        <v>0.54300000000000004</v>
      </c>
      <c r="I120" s="33">
        <v>0.17</v>
      </c>
      <c r="J120" s="33">
        <v>0.09</v>
      </c>
    </row>
    <row r="121" spans="1:10" ht="25.95" customHeight="1" x14ac:dyDescent="0.25">
      <c r="A121" s="36" t="s">
        <v>550</v>
      </c>
      <c r="B121" s="37" t="s">
        <v>1619</v>
      </c>
      <c r="C121" s="36" t="s">
        <v>22</v>
      </c>
      <c r="D121" s="36" t="s">
        <v>1618</v>
      </c>
      <c r="E121" s="211" t="s">
        <v>547</v>
      </c>
      <c r="F121" s="211"/>
      <c r="G121" s="35" t="s">
        <v>53</v>
      </c>
      <c r="H121" s="34">
        <v>2.5000000000000001E-2</v>
      </c>
      <c r="I121" s="33">
        <v>18.22</v>
      </c>
      <c r="J121" s="33">
        <v>0.45</v>
      </c>
    </row>
    <row r="122" spans="1:10" x14ac:dyDescent="0.25">
      <c r="A122" s="31"/>
      <c r="B122" s="31"/>
      <c r="C122" s="31"/>
      <c r="D122" s="31"/>
      <c r="E122" s="31" t="s">
        <v>544</v>
      </c>
      <c r="F122" s="30">
        <v>0.78</v>
      </c>
      <c r="G122" s="31" t="s">
        <v>543</v>
      </c>
      <c r="H122" s="30">
        <v>0</v>
      </c>
      <c r="I122" s="31" t="s">
        <v>542</v>
      </c>
      <c r="J122" s="30">
        <v>0.78</v>
      </c>
    </row>
    <row r="123" spans="1:10" x14ac:dyDescent="0.25">
      <c r="A123" s="31"/>
      <c r="B123" s="31"/>
      <c r="C123" s="31"/>
      <c r="D123" s="31"/>
      <c r="E123" s="31" t="s">
        <v>541</v>
      </c>
      <c r="F123" s="30">
        <v>1.73</v>
      </c>
      <c r="G123" s="31"/>
      <c r="H123" s="212" t="s">
        <v>540</v>
      </c>
      <c r="I123" s="212"/>
      <c r="J123" s="30">
        <v>9.7899999999999991</v>
      </c>
    </row>
    <row r="124" spans="1:10" ht="49.95" customHeight="1" thickBot="1" x14ac:dyDescent="0.3">
      <c r="A124" s="19"/>
      <c r="B124" s="19"/>
      <c r="C124" s="19"/>
      <c r="D124" s="19"/>
      <c r="E124" s="19"/>
      <c r="F124" s="19"/>
      <c r="G124" s="19" t="s">
        <v>539</v>
      </c>
      <c r="H124" s="29" t="s">
        <v>1634</v>
      </c>
      <c r="I124" s="19" t="s">
        <v>537</v>
      </c>
      <c r="J124" s="26">
        <v>726.41</v>
      </c>
    </row>
    <row r="125" spans="1:10" ht="1.05" customHeight="1" thickTop="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</row>
    <row r="126" spans="1:10" ht="18" customHeight="1" x14ac:dyDescent="0.25">
      <c r="A126" s="24" t="s">
        <v>63</v>
      </c>
      <c r="B126" s="23" t="s">
        <v>3</v>
      </c>
      <c r="C126" s="24" t="s">
        <v>4</v>
      </c>
      <c r="D126" s="24" t="s">
        <v>5</v>
      </c>
      <c r="E126" s="157" t="s">
        <v>636</v>
      </c>
      <c r="F126" s="157"/>
      <c r="G126" s="38" t="s">
        <v>6</v>
      </c>
      <c r="H126" s="23" t="s">
        <v>7</v>
      </c>
      <c r="I126" s="23" t="s">
        <v>8</v>
      </c>
      <c r="J126" s="23" t="s">
        <v>10</v>
      </c>
    </row>
    <row r="127" spans="1:10" ht="39" customHeight="1" x14ac:dyDescent="0.25">
      <c r="A127" s="48" t="s">
        <v>643</v>
      </c>
      <c r="B127" s="49" t="s">
        <v>64</v>
      </c>
      <c r="C127" s="48" t="s">
        <v>22</v>
      </c>
      <c r="D127" s="48" t="s">
        <v>65</v>
      </c>
      <c r="E127" s="213" t="s">
        <v>759</v>
      </c>
      <c r="F127" s="213"/>
      <c r="G127" s="47" t="s">
        <v>53</v>
      </c>
      <c r="H127" s="46">
        <v>1</v>
      </c>
      <c r="I127" s="45">
        <v>6.78</v>
      </c>
      <c r="J127" s="45">
        <v>6.78</v>
      </c>
    </row>
    <row r="128" spans="1:10" ht="25.95" customHeight="1" x14ac:dyDescent="0.25">
      <c r="A128" s="43" t="s">
        <v>686</v>
      </c>
      <c r="B128" s="44" t="s">
        <v>1628</v>
      </c>
      <c r="C128" s="43" t="s">
        <v>22</v>
      </c>
      <c r="D128" s="43" t="s">
        <v>1627</v>
      </c>
      <c r="E128" s="215" t="s">
        <v>759</v>
      </c>
      <c r="F128" s="215"/>
      <c r="G128" s="42" t="s">
        <v>53</v>
      </c>
      <c r="H128" s="41">
        <v>1</v>
      </c>
      <c r="I128" s="40">
        <v>5.73</v>
      </c>
      <c r="J128" s="40">
        <v>5.73</v>
      </c>
    </row>
    <row r="129" spans="1:10" ht="24" customHeight="1" x14ac:dyDescent="0.25">
      <c r="A129" s="43" t="s">
        <v>686</v>
      </c>
      <c r="B129" s="44" t="s">
        <v>1623</v>
      </c>
      <c r="C129" s="43" t="s">
        <v>22</v>
      </c>
      <c r="D129" s="43" t="s">
        <v>1622</v>
      </c>
      <c r="E129" s="215" t="s">
        <v>683</v>
      </c>
      <c r="F129" s="215"/>
      <c r="G129" s="42" t="s">
        <v>654</v>
      </c>
      <c r="H129" s="41">
        <v>2.5700000000000001E-2</v>
      </c>
      <c r="I129" s="40">
        <v>18.73</v>
      </c>
      <c r="J129" s="40">
        <v>0.48</v>
      </c>
    </row>
    <row r="130" spans="1:10" ht="24" customHeight="1" x14ac:dyDescent="0.25">
      <c r="A130" s="43" t="s">
        <v>686</v>
      </c>
      <c r="B130" s="44" t="s">
        <v>1625</v>
      </c>
      <c r="C130" s="43" t="s">
        <v>22</v>
      </c>
      <c r="D130" s="43" t="s">
        <v>1624</v>
      </c>
      <c r="E130" s="215" t="s">
        <v>683</v>
      </c>
      <c r="F130" s="215"/>
      <c r="G130" s="42" t="s">
        <v>654</v>
      </c>
      <c r="H130" s="41">
        <v>4.1999999999999997E-3</v>
      </c>
      <c r="I130" s="40">
        <v>15.76</v>
      </c>
      <c r="J130" s="40">
        <v>0.06</v>
      </c>
    </row>
    <row r="131" spans="1:10" ht="25.95" customHeight="1" x14ac:dyDescent="0.25">
      <c r="A131" s="36" t="s">
        <v>550</v>
      </c>
      <c r="B131" s="37" t="s">
        <v>1619</v>
      </c>
      <c r="C131" s="36" t="s">
        <v>22</v>
      </c>
      <c r="D131" s="36" t="s">
        <v>1618</v>
      </c>
      <c r="E131" s="211" t="s">
        <v>547</v>
      </c>
      <c r="F131" s="211"/>
      <c r="G131" s="35" t="s">
        <v>53</v>
      </c>
      <c r="H131" s="34">
        <v>2.5000000000000001E-2</v>
      </c>
      <c r="I131" s="33">
        <v>18.22</v>
      </c>
      <c r="J131" s="33">
        <v>0.45</v>
      </c>
    </row>
    <row r="132" spans="1:10" ht="39" customHeight="1" x14ac:dyDescent="0.25">
      <c r="A132" s="36" t="s">
        <v>550</v>
      </c>
      <c r="B132" s="37" t="s">
        <v>1617</v>
      </c>
      <c r="C132" s="36" t="s">
        <v>22</v>
      </c>
      <c r="D132" s="36" t="s">
        <v>1616</v>
      </c>
      <c r="E132" s="211" t="s">
        <v>547</v>
      </c>
      <c r="F132" s="211"/>
      <c r="G132" s="35" t="s">
        <v>36</v>
      </c>
      <c r="H132" s="34">
        <v>0.36699999999999999</v>
      </c>
      <c r="I132" s="33">
        <v>0.17</v>
      </c>
      <c r="J132" s="33">
        <v>0.06</v>
      </c>
    </row>
    <row r="133" spans="1:10" x14ac:dyDescent="0.25">
      <c r="A133" s="31"/>
      <c r="B133" s="31"/>
      <c r="C133" s="31"/>
      <c r="D133" s="31"/>
      <c r="E133" s="31" t="s">
        <v>544</v>
      </c>
      <c r="F133" s="30">
        <v>0.49</v>
      </c>
      <c r="G133" s="31" t="s">
        <v>543</v>
      </c>
      <c r="H133" s="30">
        <v>0</v>
      </c>
      <c r="I133" s="31" t="s">
        <v>542</v>
      </c>
      <c r="J133" s="30">
        <v>0.49</v>
      </c>
    </row>
    <row r="134" spans="1:10" x14ac:dyDescent="0.25">
      <c r="A134" s="31"/>
      <c r="B134" s="31"/>
      <c r="C134" s="31"/>
      <c r="D134" s="31"/>
      <c r="E134" s="31" t="s">
        <v>541</v>
      </c>
      <c r="F134" s="30">
        <v>1.45</v>
      </c>
      <c r="G134" s="31"/>
      <c r="H134" s="212" t="s">
        <v>540</v>
      </c>
      <c r="I134" s="212"/>
      <c r="J134" s="30">
        <v>8.23</v>
      </c>
    </row>
    <row r="135" spans="1:10" ht="49.95" customHeight="1" thickBot="1" x14ac:dyDescent="0.3">
      <c r="A135" s="19"/>
      <c r="B135" s="19"/>
      <c r="C135" s="19"/>
      <c r="D135" s="19"/>
      <c r="E135" s="19"/>
      <c r="F135" s="19"/>
      <c r="G135" s="19" t="s">
        <v>539</v>
      </c>
      <c r="H135" s="29" t="s">
        <v>1633</v>
      </c>
      <c r="I135" s="19" t="s">
        <v>537</v>
      </c>
      <c r="J135" s="26">
        <v>572.79999999999995</v>
      </c>
    </row>
    <row r="136" spans="1:10" ht="1.05" customHeight="1" thickTop="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</row>
    <row r="137" spans="1:10" ht="18" customHeight="1" x14ac:dyDescent="0.25">
      <c r="A137" s="24" t="s">
        <v>66</v>
      </c>
      <c r="B137" s="23" t="s">
        <v>3</v>
      </c>
      <c r="C137" s="24" t="s">
        <v>4</v>
      </c>
      <c r="D137" s="24" t="s">
        <v>5</v>
      </c>
      <c r="E137" s="157" t="s">
        <v>636</v>
      </c>
      <c r="F137" s="157"/>
      <c r="G137" s="38" t="s">
        <v>6</v>
      </c>
      <c r="H137" s="23" t="s">
        <v>7</v>
      </c>
      <c r="I137" s="23" t="s">
        <v>8</v>
      </c>
      <c r="J137" s="23" t="s">
        <v>10</v>
      </c>
    </row>
    <row r="138" spans="1:10" ht="39" customHeight="1" x14ac:dyDescent="0.25">
      <c r="A138" s="48" t="s">
        <v>643</v>
      </c>
      <c r="B138" s="49" t="s">
        <v>67</v>
      </c>
      <c r="C138" s="48" t="s">
        <v>22</v>
      </c>
      <c r="D138" s="48" t="s">
        <v>68</v>
      </c>
      <c r="E138" s="213" t="s">
        <v>759</v>
      </c>
      <c r="F138" s="213"/>
      <c r="G138" s="47" t="s">
        <v>53</v>
      </c>
      <c r="H138" s="46">
        <v>1</v>
      </c>
      <c r="I138" s="45">
        <v>10.07</v>
      </c>
      <c r="J138" s="45">
        <v>10.07</v>
      </c>
    </row>
    <row r="139" spans="1:10" ht="24" customHeight="1" x14ac:dyDescent="0.25">
      <c r="A139" s="43" t="s">
        <v>686</v>
      </c>
      <c r="B139" s="44" t="s">
        <v>1625</v>
      </c>
      <c r="C139" s="43" t="s">
        <v>22</v>
      </c>
      <c r="D139" s="43" t="s">
        <v>1624</v>
      </c>
      <c r="E139" s="215" t="s">
        <v>683</v>
      </c>
      <c r="F139" s="215"/>
      <c r="G139" s="42" t="s">
        <v>654</v>
      </c>
      <c r="H139" s="41">
        <v>1.7500000000000002E-2</v>
      </c>
      <c r="I139" s="40">
        <v>15.76</v>
      </c>
      <c r="J139" s="40">
        <v>0.27</v>
      </c>
    </row>
    <row r="140" spans="1:10" ht="24" customHeight="1" x14ac:dyDescent="0.25">
      <c r="A140" s="43" t="s">
        <v>686</v>
      </c>
      <c r="B140" s="44" t="s">
        <v>1623</v>
      </c>
      <c r="C140" s="43" t="s">
        <v>22</v>
      </c>
      <c r="D140" s="43" t="s">
        <v>1622</v>
      </c>
      <c r="E140" s="215" t="s">
        <v>683</v>
      </c>
      <c r="F140" s="215"/>
      <c r="G140" s="42" t="s">
        <v>654</v>
      </c>
      <c r="H140" s="41">
        <v>0.1069</v>
      </c>
      <c r="I140" s="40">
        <v>18.73</v>
      </c>
      <c r="J140" s="40">
        <v>2</v>
      </c>
    </row>
    <row r="141" spans="1:10" ht="25.95" customHeight="1" x14ac:dyDescent="0.25">
      <c r="A141" s="43" t="s">
        <v>686</v>
      </c>
      <c r="B141" s="44" t="s">
        <v>1621</v>
      </c>
      <c r="C141" s="43" t="s">
        <v>22</v>
      </c>
      <c r="D141" s="43" t="s">
        <v>1620</v>
      </c>
      <c r="E141" s="215" t="s">
        <v>759</v>
      </c>
      <c r="F141" s="215"/>
      <c r="G141" s="42" t="s">
        <v>53</v>
      </c>
      <c r="H141" s="41">
        <v>1</v>
      </c>
      <c r="I141" s="40">
        <v>7.15</v>
      </c>
      <c r="J141" s="40">
        <v>7.15</v>
      </c>
    </row>
    <row r="142" spans="1:10" ht="25.95" customHeight="1" x14ac:dyDescent="0.25">
      <c r="A142" s="36" t="s">
        <v>550</v>
      </c>
      <c r="B142" s="37" t="s">
        <v>1619</v>
      </c>
      <c r="C142" s="36" t="s">
        <v>22</v>
      </c>
      <c r="D142" s="36" t="s">
        <v>1618</v>
      </c>
      <c r="E142" s="211" t="s">
        <v>547</v>
      </c>
      <c r="F142" s="211"/>
      <c r="G142" s="35" t="s">
        <v>53</v>
      </c>
      <c r="H142" s="34">
        <v>2.5000000000000001E-2</v>
      </c>
      <c r="I142" s="33">
        <v>18.22</v>
      </c>
      <c r="J142" s="33">
        <v>0.45</v>
      </c>
    </row>
    <row r="143" spans="1:10" ht="39" customHeight="1" x14ac:dyDescent="0.25">
      <c r="A143" s="36" t="s">
        <v>550</v>
      </c>
      <c r="B143" s="37" t="s">
        <v>1617</v>
      </c>
      <c r="C143" s="36" t="s">
        <v>22</v>
      </c>
      <c r="D143" s="36" t="s">
        <v>1616</v>
      </c>
      <c r="E143" s="211" t="s">
        <v>547</v>
      </c>
      <c r="F143" s="211"/>
      <c r="G143" s="35" t="s">
        <v>36</v>
      </c>
      <c r="H143" s="34">
        <v>1.19</v>
      </c>
      <c r="I143" s="33">
        <v>0.17</v>
      </c>
      <c r="J143" s="33">
        <v>0.2</v>
      </c>
    </row>
    <row r="144" spans="1:10" x14ac:dyDescent="0.25">
      <c r="A144" s="31"/>
      <c r="B144" s="31"/>
      <c r="C144" s="31"/>
      <c r="D144" s="31"/>
      <c r="E144" s="31" t="s">
        <v>544</v>
      </c>
      <c r="F144" s="30">
        <v>2.74</v>
      </c>
      <c r="G144" s="31" t="s">
        <v>543</v>
      </c>
      <c r="H144" s="30">
        <v>0</v>
      </c>
      <c r="I144" s="31" t="s">
        <v>542</v>
      </c>
      <c r="J144" s="30">
        <v>2.74</v>
      </c>
    </row>
    <row r="145" spans="1:10" x14ac:dyDescent="0.25">
      <c r="A145" s="31"/>
      <c r="B145" s="31"/>
      <c r="C145" s="31"/>
      <c r="D145" s="31"/>
      <c r="E145" s="31" t="s">
        <v>541</v>
      </c>
      <c r="F145" s="30">
        <v>2.16</v>
      </c>
      <c r="G145" s="31"/>
      <c r="H145" s="212" t="s">
        <v>540</v>
      </c>
      <c r="I145" s="212"/>
      <c r="J145" s="30">
        <v>12.23</v>
      </c>
    </row>
    <row r="146" spans="1:10" ht="49.95" customHeight="1" thickBot="1" x14ac:dyDescent="0.3">
      <c r="A146" s="19"/>
      <c r="B146" s="19"/>
      <c r="C146" s="19"/>
      <c r="D146" s="19"/>
      <c r="E146" s="19"/>
      <c r="F146" s="19"/>
      <c r="G146" s="19" t="s">
        <v>539</v>
      </c>
      <c r="H146" s="29" t="s">
        <v>1632</v>
      </c>
      <c r="I146" s="19" t="s">
        <v>537</v>
      </c>
      <c r="J146" s="26">
        <v>2727.29</v>
      </c>
    </row>
    <row r="147" spans="1:10" ht="1.05" customHeight="1" thickTop="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</row>
    <row r="148" spans="1:10" ht="18" customHeight="1" x14ac:dyDescent="0.25">
      <c r="A148" s="24" t="s">
        <v>69</v>
      </c>
      <c r="B148" s="23" t="s">
        <v>3</v>
      </c>
      <c r="C148" s="24" t="s">
        <v>4</v>
      </c>
      <c r="D148" s="24" t="s">
        <v>5</v>
      </c>
      <c r="E148" s="157" t="s">
        <v>636</v>
      </c>
      <c r="F148" s="157"/>
      <c r="G148" s="38" t="s">
        <v>6</v>
      </c>
      <c r="H148" s="23" t="s">
        <v>7</v>
      </c>
      <c r="I148" s="23" t="s">
        <v>8</v>
      </c>
      <c r="J148" s="23" t="s">
        <v>10</v>
      </c>
    </row>
    <row r="149" spans="1:10" ht="39" customHeight="1" x14ac:dyDescent="0.25">
      <c r="A149" s="48" t="s">
        <v>643</v>
      </c>
      <c r="B149" s="49" t="s">
        <v>61</v>
      </c>
      <c r="C149" s="48" t="s">
        <v>22</v>
      </c>
      <c r="D149" s="48" t="s">
        <v>62</v>
      </c>
      <c r="E149" s="213" t="s">
        <v>759</v>
      </c>
      <c r="F149" s="213"/>
      <c r="G149" s="47" t="s">
        <v>53</v>
      </c>
      <c r="H149" s="46">
        <v>1</v>
      </c>
      <c r="I149" s="45">
        <v>8.06</v>
      </c>
      <c r="J149" s="45">
        <v>8.06</v>
      </c>
    </row>
    <row r="150" spans="1:10" ht="24" customHeight="1" x14ac:dyDescent="0.25">
      <c r="A150" s="43" t="s">
        <v>686</v>
      </c>
      <c r="B150" s="44" t="s">
        <v>1625</v>
      </c>
      <c r="C150" s="43" t="s">
        <v>22</v>
      </c>
      <c r="D150" s="43" t="s">
        <v>1624</v>
      </c>
      <c r="E150" s="215" t="s">
        <v>683</v>
      </c>
      <c r="F150" s="215"/>
      <c r="G150" s="42" t="s">
        <v>654</v>
      </c>
      <c r="H150" s="41">
        <v>6.4000000000000003E-3</v>
      </c>
      <c r="I150" s="40">
        <v>15.76</v>
      </c>
      <c r="J150" s="40">
        <v>0.1</v>
      </c>
    </row>
    <row r="151" spans="1:10" ht="25.95" customHeight="1" x14ac:dyDescent="0.25">
      <c r="A151" s="43" t="s">
        <v>686</v>
      </c>
      <c r="B151" s="44" t="s">
        <v>1631</v>
      </c>
      <c r="C151" s="43" t="s">
        <v>22</v>
      </c>
      <c r="D151" s="43" t="s">
        <v>1630</v>
      </c>
      <c r="E151" s="215" t="s">
        <v>759</v>
      </c>
      <c r="F151" s="215"/>
      <c r="G151" s="42" t="s">
        <v>53</v>
      </c>
      <c r="H151" s="41">
        <v>1</v>
      </c>
      <c r="I151" s="40">
        <v>6.69</v>
      </c>
      <c r="J151" s="40">
        <v>6.69</v>
      </c>
    </row>
    <row r="152" spans="1:10" ht="24" customHeight="1" x14ac:dyDescent="0.25">
      <c r="A152" s="43" t="s">
        <v>686</v>
      </c>
      <c r="B152" s="44" t="s">
        <v>1623</v>
      </c>
      <c r="C152" s="43" t="s">
        <v>22</v>
      </c>
      <c r="D152" s="43" t="s">
        <v>1622</v>
      </c>
      <c r="E152" s="215" t="s">
        <v>683</v>
      </c>
      <c r="F152" s="215"/>
      <c r="G152" s="42" t="s">
        <v>654</v>
      </c>
      <c r="H152" s="41">
        <v>3.9199999999999999E-2</v>
      </c>
      <c r="I152" s="40">
        <v>18.73</v>
      </c>
      <c r="J152" s="40">
        <v>0.73</v>
      </c>
    </row>
    <row r="153" spans="1:10" ht="39" customHeight="1" x14ac:dyDescent="0.25">
      <c r="A153" s="36" t="s">
        <v>550</v>
      </c>
      <c r="B153" s="37" t="s">
        <v>1617</v>
      </c>
      <c r="C153" s="36" t="s">
        <v>22</v>
      </c>
      <c r="D153" s="36" t="s">
        <v>1616</v>
      </c>
      <c r="E153" s="211" t="s">
        <v>547</v>
      </c>
      <c r="F153" s="211"/>
      <c r="G153" s="35" t="s">
        <v>36</v>
      </c>
      <c r="H153" s="34">
        <v>0.54300000000000004</v>
      </c>
      <c r="I153" s="33">
        <v>0.17</v>
      </c>
      <c r="J153" s="33">
        <v>0.09</v>
      </c>
    </row>
    <row r="154" spans="1:10" ht="25.95" customHeight="1" x14ac:dyDescent="0.25">
      <c r="A154" s="36" t="s">
        <v>550</v>
      </c>
      <c r="B154" s="37" t="s">
        <v>1619</v>
      </c>
      <c r="C154" s="36" t="s">
        <v>22</v>
      </c>
      <c r="D154" s="36" t="s">
        <v>1618</v>
      </c>
      <c r="E154" s="211" t="s">
        <v>547</v>
      </c>
      <c r="F154" s="211"/>
      <c r="G154" s="35" t="s">
        <v>53</v>
      </c>
      <c r="H154" s="34">
        <v>2.5000000000000001E-2</v>
      </c>
      <c r="I154" s="33">
        <v>18.22</v>
      </c>
      <c r="J154" s="33">
        <v>0.45</v>
      </c>
    </row>
    <row r="155" spans="1:10" x14ac:dyDescent="0.25">
      <c r="A155" s="31"/>
      <c r="B155" s="31"/>
      <c r="C155" s="31"/>
      <c r="D155" s="31"/>
      <c r="E155" s="31" t="s">
        <v>544</v>
      </c>
      <c r="F155" s="30">
        <v>0.78</v>
      </c>
      <c r="G155" s="31" t="s">
        <v>543</v>
      </c>
      <c r="H155" s="30">
        <v>0</v>
      </c>
      <c r="I155" s="31" t="s">
        <v>542</v>
      </c>
      <c r="J155" s="30">
        <v>0.78</v>
      </c>
    </row>
    <row r="156" spans="1:10" x14ac:dyDescent="0.25">
      <c r="A156" s="31"/>
      <c r="B156" s="31"/>
      <c r="C156" s="31"/>
      <c r="D156" s="31"/>
      <c r="E156" s="31" t="s">
        <v>541</v>
      </c>
      <c r="F156" s="30">
        <v>1.73</v>
      </c>
      <c r="G156" s="31"/>
      <c r="H156" s="212" t="s">
        <v>540</v>
      </c>
      <c r="I156" s="212"/>
      <c r="J156" s="30">
        <v>9.7899999999999991</v>
      </c>
    </row>
    <row r="157" spans="1:10" ht="49.95" customHeight="1" thickBot="1" x14ac:dyDescent="0.3">
      <c r="A157" s="19"/>
      <c r="B157" s="19"/>
      <c r="C157" s="19"/>
      <c r="D157" s="19"/>
      <c r="E157" s="19"/>
      <c r="F157" s="19"/>
      <c r="G157" s="19" t="s">
        <v>539</v>
      </c>
      <c r="H157" s="29" t="s">
        <v>1629</v>
      </c>
      <c r="I157" s="19" t="s">
        <v>537</v>
      </c>
      <c r="J157" s="26">
        <v>5810.36</v>
      </c>
    </row>
    <row r="158" spans="1:10" ht="1.05" customHeight="1" thickTop="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</row>
    <row r="159" spans="1:10" ht="18" customHeight="1" x14ac:dyDescent="0.25">
      <c r="A159" s="24" t="s">
        <v>70</v>
      </c>
      <c r="B159" s="23" t="s">
        <v>3</v>
      </c>
      <c r="C159" s="24" t="s">
        <v>4</v>
      </c>
      <c r="D159" s="24" t="s">
        <v>5</v>
      </c>
      <c r="E159" s="157" t="s">
        <v>636</v>
      </c>
      <c r="F159" s="157"/>
      <c r="G159" s="38" t="s">
        <v>6</v>
      </c>
      <c r="H159" s="23" t="s">
        <v>7</v>
      </c>
      <c r="I159" s="23" t="s">
        <v>8</v>
      </c>
      <c r="J159" s="23" t="s">
        <v>10</v>
      </c>
    </row>
    <row r="160" spans="1:10" ht="39" customHeight="1" x14ac:dyDescent="0.25">
      <c r="A160" s="48" t="s">
        <v>643</v>
      </c>
      <c r="B160" s="49" t="s">
        <v>64</v>
      </c>
      <c r="C160" s="48" t="s">
        <v>22</v>
      </c>
      <c r="D160" s="48" t="s">
        <v>65</v>
      </c>
      <c r="E160" s="213" t="s">
        <v>759</v>
      </c>
      <c r="F160" s="213"/>
      <c r="G160" s="47" t="s">
        <v>53</v>
      </c>
      <c r="H160" s="46">
        <v>1</v>
      </c>
      <c r="I160" s="45">
        <v>6.78</v>
      </c>
      <c r="J160" s="45">
        <v>6.78</v>
      </c>
    </row>
    <row r="161" spans="1:10" ht="25.95" customHeight="1" x14ac:dyDescent="0.25">
      <c r="A161" s="43" t="s">
        <v>686</v>
      </c>
      <c r="B161" s="44" t="s">
        <v>1628</v>
      </c>
      <c r="C161" s="43" t="s">
        <v>22</v>
      </c>
      <c r="D161" s="43" t="s">
        <v>1627</v>
      </c>
      <c r="E161" s="215" t="s">
        <v>759</v>
      </c>
      <c r="F161" s="215"/>
      <c r="G161" s="42" t="s">
        <v>53</v>
      </c>
      <c r="H161" s="41">
        <v>1</v>
      </c>
      <c r="I161" s="40">
        <v>5.73</v>
      </c>
      <c r="J161" s="40">
        <v>5.73</v>
      </c>
    </row>
    <row r="162" spans="1:10" ht="24" customHeight="1" x14ac:dyDescent="0.25">
      <c r="A162" s="43" t="s">
        <v>686</v>
      </c>
      <c r="B162" s="44" t="s">
        <v>1623</v>
      </c>
      <c r="C162" s="43" t="s">
        <v>22</v>
      </c>
      <c r="D162" s="43" t="s">
        <v>1622</v>
      </c>
      <c r="E162" s="215" t="s">
        <v>683</v>
      </c>
      <c r="F162" s="215"/>
      <c r="G162" s="42" t="s">
        <v>654</v>
      </c>
      <c r="H162" s="41">
        <v>2.5700000000000001E-2</v>
      </c>
      <c r="I162" s="40">
        <v>18.73</v>
      </c>
      <c r="J162" s="40">
        <v>0.48</v>
      </c>
    </row>
    <row r="163" spans="1:10" ht="24" customHeight="1" x14ac:dyDescent="0.25">
      <c r="A163" s="43" t="s">
        <v>686</v>
      </c>
      <c r="B163" s="44" t="s">
        <v>1625</v>
      </c>
      <c r="C163" s="43" t="s">
        <v>22</v>
      </c>
      <c r="D163" s="43" t="s">
        <v>1624</v>
      </c>
      <c r="E163" s="215" t="s">
        <v>683</v>
      </c>
      <c r="F163" s="215"/>
      <c r="G163" s="42" t="s">
        <v>654</v>
      </c>
      <c r="H163" s="41">
        <v>4.1999999999999997E-3</v>
      </c>
      <c r="I163" s="40">
        <v>15.76</v>
      </c>
      <c r="J163" s="40">
        <v>0.06</v>
      </c>
    </row>
    <row r="164" spans="1:10" ht="25.95" customHeight="1" x14ac:dyDescent="0.25">
      <c r="A164" s="36" t="s">
        <v>550</v>
      </c>
      <c r="B164" s="37" t="s">
        <v>1619</v>
      </c>
      <c r="C164" s="36" t="s">
        <v>22</v>
      </c>
      <c r="D164" s="36" t="s">
        <v>1618</v>
      </c>
      <c r="E164" s="211" t="s">
        <v>547</v>
      </c>
      <c r="F164" s="211"/>
      <c r="G164" s="35" t="s">
        <v>53</v>
      </c>
      <c r="H164" s="34">
        <v>2.5000000000000001E-2</v>
      </c>
      <c r="I164" s="33">
        <v>18.22</v>
      </c>
      <c r="J164" s="33">
        <v>0.45</v>
      </c>
    </row>
    <row r="165" spans="1:10" ht="39" customHeight="1" x14ac:dyDescent="0.25">
      <c r="A165" s="36" t="s">
        <v>550</v>
      </c>
      <c r="B165" s="37" t="s">
        <v>1617</v>
      </c>
      <c r="C165" s="36" t="s">
        <v>22</v>
      </c>
      <c r="D165" s="36" t="s">
        <v>1616</v>
      </c>
      <c r="E165" s="211" t="s">
        <v>547</v>
      </c>
      <c r="F165" s="211"/>
      <c r="G165" s="35" t="s">
        <v>36</v>
      </c>
      <c r="H165" s="34">
        <v>0.36699999999999999</v>
      </c>
      <c r="I165" s="33">
        <v>0.17</v>
      </c>
      <c r="J165" s="33">
        <v>0.06</v>
      </c>
    </row>
    <row r="166" spans="1:10" x14ac:dyDescent="0.25">
      <c r="A166" s="31"/>
      <c r="B166" s="31"/>
      <c r="C166" s="31"/>
      <c r="D166" s="31"/>
      <c r="E166" s="31" t="s">
        <v>544</v>
      </c>
      <c r="F166" s="30">
        <v>0.49</v>
      </c>
      <c r="G166" s="31" t="s">
        <v>543</v>
      </c>
      <c r="H166" s="30">
        <v>0</v>
      </c>
      <c r="I166" s="31" t="s">
        <v>542</v>
      </c>
      <c r="J166" s="30">
        <v>0.49</v>
      </c>
    </row>
    <row r="167" spans="1:10" x14ac:dyDescent="0.25">
      <c r="A167" s="31"/>
      <c r="B167" s="31"/>
      <c r="C167" s="31"/>
      <c r="D167" s="31"/>
      <c r="E167" s="31" t="s">
        <v>541</v>
      </c>
      <c r="F167" s="30">
        <v>1.45</v>
      </c>
      <c r="G167" s="31"/>
      <c r="H167" s="212" t="s">
        <v>540</v>
      </c>
      <c r="I167" s="212"/>
      <c r="J167" s="30">
        <v>8.23</v>
      </c>
    </row>
    <row r="168" spans="1:10" ht="49.95" customHeight="1" thickBot="1" x14ac:dyDescent="0.3">
      <c r="A168" s="19"/>
      <c r="B168" s="19"/>
      <c r="C168" s="19"/>
      <c r="D168" s="19"/>
      <c r="E168" s="19"/>
      <c r="F168" s="19"/>
      <c r="G168" s="19" t="s">
        <v>539</v>
      </c>
      <c r="H168" s="29" t="s">
        <v>1626</v>
      </c>
      <c r="I168" s="19" t="s">
        <v>537</v>
      </c>
      <c r="J168" s="26">
        <v>4515.8</v>
      </c>
    </row>
    <row r="169" spans="1:10" ht="1.05" customHeight="1" thickTop="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</row>
    <row r="170" spans="1:10" ht="18" customHeight="1" x14ac:dyDescent="0.25">
      <c r="A170" s="24" t="s">
        <v>71</v>
      </c>
      <c r="B170" s="23" t="s">
        <v>3</v>
      </c>
      <c r="C170" s="24" t="s">
        <v>4</v>
      </c>
      <c r="D170" s="24" t="s">
        <v>5</v>
      </c>
      <c r="E170" s="157" t="s">
        <v>636</v>
      </c>
      <c r="F170" s="157"/>
      <c r="G170" s="38" t="s">
        <v>6</v>
      </c>
      <c r="H170" s="23" t="s">
        <v>7</v>
      </c>
      <c r="I170" s="23" t="s">
        <v>8</v>
      </c>
      <c r="J170" s="23" t="s">
        <v>10</v>
      </c>
    </row>
    <row r="171" spans="1:10" ht="39" customHeight="1" x14ac:dyDescent="0.25">
      <c r="A171" s="48" t="s">
        <v>643</v>
      </c>
      <c r="B171" s="49" t="s">
        <v>67</v>
      </c>
      <c r="C171" s="48" t="s">
        <v>22</v>
      </c>
      <c r="D171" s="48" t="s">
        <v>68</v>
      </c>
      <c r="E171" s="213" t="s">
        <v>759</v>
      </c>
      <c r="F171" s="213"/>
      <c r="G171" s="47" t="s">
        <v>53</v>
      </c>
      <c r="H171" s="46">
        <v>1</v>
      </c>
      <c r="I171" s="45">
        <v>10.07</v>
      </c>
      <c r="J171" s="45">
        <v>10.07</v>
      </c>
    </row>
    <row r="172" spans="1:10" ht="24" customHeight="1" x14ac:dyDescent="0.25">
      <c r="A172" s="43" t="s">
        <v>686</v>
      </c>
      <c r="B172" s="44" t="s">
        <v>1625</v>
      </c>
      <c r="C172" s="43" t="s">
        <v>22</v>
      </c>
      <c r="D172" s="43" t="s">
        <v>1624</v>
      </c>
      <c r="E172" s="215" t="s">
        <v>683</v>
      </c>
      <c r="F172" s="215"/>
      <c r="G172" s="42" t="s">
        <v>654</v>
      </c>
      <c r="H172" s="41">
        <v>1.7500000000000002E-2</v>
      </c>
      <c r="I172" s="40">
        <v>15.76</v>
      </c>
      <c r="J172" s="40">
        <v>0.27</v>
      </c>
    </row>
    <row r="173" spans="1:10" ht="24" customHeight="1" x14ac:dyDescent="0.25">
      <c r="A173" s="43" t="s">
        <v>686</v>
      </c>
      <c r="B173" s="44" t="s">
        <v>1623</v>
      </c>
      <c r="C173" s="43" t="s">
        <v>22</v>
      </c>
      <c r="D173" s="43" t="s">
        <v>1622</v>
      </c>
      <c r="E173" s="215" t="s">
        <v>683</v>
      </c>
      <c r="F173" s="215"/>
      <c r="G173" s="42" t="s">
        <v>654</v>
      </c>
      <c r="H173" s="41">
        <v>0.1069</v>
      </c>
      <c r="I173" s="40">
        <v>18.73</v>
      </c>
      <c r="J173" s="40">
        <v>2</v>
      </c>
    </row>
    <row r="174" spans="1:10" ht="25.95" customHeight="1" x14ac:dyDescent="0.25">
      <c r="A174" s="43" t="s">
        <v>686</v>
      </c>
      <c r="B174" s="44" t="s">
        <v>1621</v>
      </c>
      <c r="C174" s="43" t="s">
        <v>22</v>
      </c>
      <c r="D174" s="43" t="s">
        <v>1620</v>
      </c>
      <c r="E174" s="215" t="s">
        <v>759</v>
      </c>
      <c r="F174" s="215"/>
      <c r="G174" s="42" t="s">
        <v>53</v>
      </c>
      <c r="H174" s="41">
        <v>1</v>
      </c>
      <c r="I174" s="40">
        <v>7.15</v>
      </c>
      <c r="J174" s="40">
        <v>7.15</v>
      </c>
    </row>
    <row r="175" spans="1:10" ht="25.95" customHeight="1" x14ac:dyDescent="0.25">
      <c r="A175" s="36" t="s">
        <v>550</v>
      </c>
      <c r="B175" s="37" t="s">
        <v>1619</v>
      </c>
      <c r="C175" s="36" t="s">
        <v>22</v>
      </c>
      <c r="D175" s="36" t="s">
        <v>1618</v>
      </c>
      <c r="E175" s="211" t="s">
        <v>547</v>
      </c>
      <c r="F175" s="211"/>
      <c r="G175" s="35" t="s">
        <v>53</v>
      </c>
      <c r="H175" s="34">
        <v>2.5000000000000001E-2</v>
      </c>
      <c r="I175" s="33">
        <v>18.22</v>
      </c>
      <c r="J175" s="33">
        <v>0.45</v>
      </c>
    </row>
    <row r="176" spans="1:10" ht="39" customHeight="1" x14ac:dyDescent="0.25">
      <c r="A176" s="36" t="s">
        <v>550</v>
      </c>
      <c r="B176" s="37" t="s">
        <v>1617</v>
      </c>
      <c r="C176" s="36" t="s">
        <v>22</v>
      </c>
      <c r="D176" s="36" t="s">
        <v>1616</v>
      </c>
      <c r="E176" s="211" t="s">
        <v>547</v>
      </c>
      <c r="F176" s="211"/>
      <c r="G176" s="35" t="s">
        <v>36</v>
      </c>
      <c r="H176" s="34">
        <v>1.19</v>
      </c>
      <c r="I176" s="33">
        <v>0.17</v>
      </c>
      <c r="J176" s="33">
        <v>0.2</v>
      </c>
    </row>
    <row r="177" spans="1:10" x14ac:dyDescent="0.25">
      <c r="A177" s="31"/>
      <c r="B177" s="31"/>
      <c r="C177" s="31"/>
      <c r="D177" s="31"/>
      <c r="E177" s="31" t="s">
        <v>544</v>
      </c>
      <c r="F177" s="30">
        <v>2.74</v>
      </c>
      <c r="G177" s="31" t="s">
        <v>543</v>
      </c>
      <c r="H177" s="30">
        <v>0</v>
      </c>
      <c r="I177" s="31" t="s">
        <v>542</v>
      </c>
      <c r="J177" s="30">
        <v>2.74</v>
      </c>
    </row>
    <row r="178" spans="1:10" x14ac:dyDescent="0.25">
      <c r="A178" s="31"/>
      <c r="B178" s="31"/>
      <c r="C178" s="31"/>
      <c r="D178" s="31"/>
      <c r="E178" s="31" t="s">
        <v>541</v>
      </c>
      <c r="F178" s="30">
        <v>2.16</v>
      </c>
      <c r="G178" s="31"/>
      <c r="H178" s="212" t="s">
        <v>540</v>
      </c>
      <c r="I178" s="212"/>
      <c r="J178" s="30">
        <v>12.23</v>
      </c>
    </row>
    <row r="179" spans="1:10" ht="49.95" customHeight="1" thickBot="1" x14ac:dyDescent="0.3">
      <c r="A179" s="19"/>
      <c r="B179" s="19"/>
      <c r="C179" s="19"/>
      <c r="D179" s="19"/>
      <c r="E179" s="19"/>
      <c r="F179" s="19"/>
      <c r="G179" s="19" t="s">
        <v>539</v>
      </c>
      <c r="H179" s="29" t="s">
        <v>1615</v>
      </c>
      <c r="I179" s="19" t="s">
        <v>537</v>
      </c>
      <c r="J179" s="26">
        <v>2130.46</v>
      </c>
    </row>
    <row r="180" spans="1:10" ht="1.05" customHeight="1" thickTop="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</row>
    <row r="181" spans="1:10" ht="18" customHeight="1" x14ac:dyDescent="0.25">
      <c r="A181" s="24" t="s">
        <v>72</v>
      </c>
      <c r="B181" s="23" t="s">
        <v>3</v>
      </c>
      <c r="C181" s="24" t="s">
        <v>4</v>
      </c>
      <c r="D181" s="24" t="s">
        <v>5</v>
      </c>
      <c r="E181" s="157" t="s">
        <v>636</v>
      </c>
      <c r="F181" s="157"/>
      <c r="G181" s="38" t="s">
        <v>6</v>
      </c>
      <c r="H181" s="23" t="s">
        <v>7</v>
      </c>
      <c r="I181" s="23" t="s">
        <v>8</v>
      </c>
      <c r="J181" s="23" t="s">
        <v>10</v>
      </c>
    </row>
    <row r="182" spans="1:10" ht="39" customHeight="1" x14ac:dyDescent="0.25">
      <c r="A182" s="48" t="s">
        <v>643</v>
      </c>
      <c r="B182" s="49" t="s">
        <v>73</v>
      </c>
      <c r="C182" s="48" t="s">
        <v>22</v>
      </c>
      <c r="D182" s="48" t="s">
        <v>74</v>
      </c>
      <c r="E182" s="213" t="s">
        <v>759</v>
      </c>
      <c r="F182" s="213"/>
      <c r="G182" s="47" t="s">
        <v>24</v>
      </c>
      <c r="H182" s="46">
        <v>1</v>
      </c>
      <c r="I182" s="45">
        <v>54.05</v>
      </c>
      <c r="J182" s="45">
        <v>54.05</v>
      </c>
    </row>
    <row r="183" spans="1:10" ht="39" customHeight="1" x14ac:dyDescent="0.25">
      <c r="A183" s="43" t="s">
        <v>686</v>
      </c>
      <c r="B183" s="44" t="s">
        <v>1614</v>
      </c>
      <c r="C183" s="43" t="s">
        <v>22</v>
      </c>
      <c r="D183" s="43" t="s">
        <v>1613</v>
      </c>
      <c r="E183" s="215" t="s">
        <v>754</v>
      </c>
      <c r="F183" s="215"/>
      <c r="G183" s="42" t="s">
        <v>753</v>
      </c>
      <c r="H183" s="41">
        <v>5.2999999999999999E-2</v>
      </c>
      <c r="I183" s="40">
        <v>17.899999999999999</v>
      </c>
      <c r="J183" s="40">
        <v>0.94</v>
      </c>
    </row>
    <row r="184" spans="1:10" ht="24" customHeight="1" x14ac:dyDescent="0.25">
      <c r="A184" s="43" t="s">
        <v>686</v>
      </c>
      <c r="B184" s="44" t="s">
        <v>752</v>
      </c>
      <c r="C184" s="43" t="s">
        <v>22</v>
      </c>
      <c r="D184" s="43" t="s">
        <v>751</v>
      </c>
      <c r="E184" s="215" t="s">
        <v>683</v>
      </c>
      <c r="F184" s="215"/>
      <c r="G184" s="42" t="s">
        <v>654</v>
      </c>
      <c r="H184" s="41">
        <v>1.0880000000000001</v>
      </c>
      <c r="I184" s="40">
        <v>18.399999999999999</v>
      </c>
      <c r="J184" s="40">
        <v>20.010000000000002</v>
      </c>
    </row>
    <row r="185" spans="1:10" ht="25.95" customHeight="1" x14ac:dyDescent="0.25">
      <c r="A185" s="43" t="s">
        <v>686</v>
      </c>
      <c r="B185" s="44" t="s">
        <v>758</v>
      </c>
      <c r="C185" s="43" t="s">
        <v>22</v>
      </c>
      <c r="D185" s="43" t="s">
        <v>757</v>
      </c>
      <c r="E185" s="215" t="s">
        <v>683</v>
      </c>
      <c r="F185" s="215"/>
      <c r="G185" s="42" t="s">
        <v>654</v>
      </c>
      <c r="H185" s="41">
        <v>0.47699999999999998</v>
      </c>
      <c r="I185" s="40">
        <v>15.64</v>
      </c>
      <c r="J185" s="40">
        <v>7.46</v>
      </c>
    </row>
    <row r="186" spans="1:10" ht="39" customHeight="1" x14ac:dyDescent="0.25">
      <c r="A186" s="43" t="s">
        <v>686</v>
      </c>
      <c r="B186" s="44" t="s">
        <v>1612</v>
      </c>
      <c r="C186" s="43" t="s">
        <v>22</v>
      </c>
      <c r="D186" s="43" t="s">
        <v>1611</v>
      </c>
      <c r="E186" s="215" t="s">
        <v>754</v>
      </c>
      <c r="F186" s="215"/>
      <c r="G186" s="42" t="s">
        <v>762</v>
      </c>
      <c r="H186" s="41">
        <v>1.2999999999999999E-2</v>
      </c>
      <c r="I186" s="40">
        <v>18.68</v>
      </c>
      <c r="J186" s="40">
        <v>0.24</v>
      </c>
    </row>
    <row r="187" spans="1:10" ht="25.95" customHeight="1" x14ac:dyDescent="0.25">
      <c r="A187" s="36" t="s">
        <v>550</v>
      </c>
      <c r="B187" s="37" t="s">
        <v>1610</v>
      </c>
      <c r="C187" s="36" t="s">
        <v>22</v>
      </c>
      <c r="D187" s="36" t="s">
        <v>1609</v>
      </c>
      <c r="E187" s="211" t="s">
        <v>547</v>
      </c>
      <c r="F187" s="211"/>
      <c r="G187" s="35" t="s">
        <v>40</v>
      </c>
      <c r="H187" s="34">
        <v>1.1339999999999999</v>
      </c>
      <c r="I187" s="33">
        <v>14.82</v>
      </c>
      <c r="J187" s="33">
        <v>16.8</v>
      </c>
    </row>
    <row r="188" spans="1:10" ht="25.95" customHeight="1" x14ac:dyDescent="0.25">
      <c r="A188" s="36" t="s">
        <v>550</v>
      </c>
      <c r="B188" s="37" t="s">
        <v>1608</v>
      </c>
      <c r="C188" s="36" t="s">
        <v>22</v>
      </c>
      <c r="D188" s="36" t="s">
        <v>1607</v>
      </c>
      <c r="E188" s="211" t="s">
        <v>547</v>
      </c>
      <c r="F188" s="211"/>
      <c r="G188" s="35" t="s">
        <v>53</v>
      </c>
      <c r="H188" s="34">
        <v>2.5999999999999999E-2</v>
      </c>
      <c r="I188" s="33">
        <v>15.43</v>
      </c>
      <c r="J188" s="33">
        <v>0.4</v>
      </c>
    </row>
    <row r="189" spans="1:10" ht="25.95" customHeight="1" x14ac:dyDescent="0.25">
      <c r="A189" s="36" t="s">
        <v>550</v>
      </c>
      <c r="B189" s="37" t="s">
        <v>1606</v>
      </c>
      <c r="C189" s="36" t="s">
        <v>22</v>
      </c>
      <c r="D189" s="36" t="s">
        <v>1605</v>
      </c>
      <c r="E189" s="211" t="s">
        <v>547</v>
      </c>
      <c r="F189" s="211"/>
      <c r="G189" s="35" t="s">
        <v>53</v>
      </c>
      <c r="H189" s="34">
        <v>5.2999999999999999E-2</v>
      </c>
      <c r="I189" s="33">
        <v>18.670000000000002</v>
      </c>
      <c r="J189" s="33">
        <v>0.98</v>
      </c>
    </row>
    <row r="190" spans="1:10" ht="25.95" customHeight="1" x14ac:dyDescent="0.25">
      <c r="A190" s="36" t="s">
        <v>550</v>
      </c>
      <c r="B190" s="37" t="s">
        <v>1083</v>
      </c>
      <c r="C190" s="36" t="s">
        <v>22</v>
      </c>
      <c r="D190" s="36" t="s">
        <v>1082</v>
      </c>
      <c r="E190" s="211" t="s">
        <v>547</v>
      </c>
      <c r="F190" s="211"/>
      <c r="G190" s="35" t="s">
        <v>40</v>
      </c>
      <c r="H190" s="34">
        <v>0.54700000000000004</v>
      </c>
      <c r="I190" s="33">
        <v>3.13</v>
      </c>
      <c r="J190" s="33">
        <v>1.71</v>
      </c>
    </row>
    <row r="191" spans="1:10" ht="25.95" customHeight="1" x14ac:dyDescent="0.25">
      <c r="A191" s="36" t="s">
        <v>550</v>
      </c>
      <c r="B191" s="37" t="s">
        <v>1079</v>
      </c>
      <c r="C191" s="36" t="s">
        <v>22</v>
      </c>
      <c r="D191" s="36" t="s">
        <v>1078</v>
      </c>
      <c r="E191" s="211" t="s">
        <v>547</v>
      </c>
      <c r="F191" s="211"/>
      <c r="G191" s="35" t="s">
        <v>791</v>
      </c>
      <c r="H191" s="34">
        <v>1.67E-2</v>
      </c>
      <c r="I191" s="33">
        <v>6.77</v>
      </c>
      <c r="J191" s="33">
        <v>0.11</v>
      </c>
    </row>
    <row r="192" spans="1:10" ht="25.95" customHeight="1" x14ac:dyDescent="0.25">
      <c r="A192" s="36" t="s">
        <v>550</v>
      </c>
      <c r="B192" s="37" t="s">
        <v>1077</v>
      </c>
      <c r="C192" s="36" t="s">
        <v>22</v>
      </c>
      <c r="D192" s="36" t="s">
        <v>1076</v>
      </c>
      <c r="E192" s="211" t="s">
        <v>547</v>
      </c>
      <c r="F192" s="211"/>
      <c r="G192" s="35" t="s">
        <v>40</v>
      </c>
      <c r="H192" s="34">
        <v>0.60499999999999998</v>
      </c>
      <c r="I192" s="33">
        <v>8.94</v>
      </c>
      <c r="J192" s="33">
        <v>5.4</v>
      </c>
    </row>
    <row r="193" spans="1:10" x14ac:dyDescent="0.25">
      <c r="A193" s="31"/>
      <c r="B193" s="31"/>
      <c r="C193" s="31"/>
      <c r="D193" s="31"/>
      <c r="E193" s="31" t="s">
        <v>544</v>
      </c>
      <c r="F193" s="30">
        <v>22.52</v>
      </c>
      <c r="G193" s="31" t="s">
        <v>543</v>
      </c>
      <c r="H193" s="30">
        <v>0</v>
      </c>
      <c r="I193" s="31" t="s">
        <v>542</v>
      </c>
      <c r="J193" s="30">
        <v>22.52</v>
      </c>
    </row>
    <row r="194" spans="1:10" x14ac:dyDescent="0.25">
      <c r="A194" s="31"/>
      <c r="B194" s="31"/>
      <c r="C194" s="31"/>
      <c r="D194" s="31"/>
      <c r="E194" s="31" t="s">
        <v>541</v>
      </c>
      <c r="F194" s="30">
        <v>11.62</v>
      </c>
      <c r="G194" s="31"/>
      <c r="H194" s="212" t="s">
        <v>540</v>
      </c>
      <c r="I194" s="212"/>
      <c r="J194" s="30">
        <v>65.67</v>
      </c>
    </row>
    <row r="195" spans="1:10" ht="49.95" customHeight="1" thickBot="1" x14ac:dyDescent="0.3">
      <c r="A195" s="19"/>
      <c r="B195" s="19"/>
      <c r="C195" s="19"/>
      <c r="D195" s="19"/>
      <c r="E195" s="19"/>
      <c r="F195" s="19"/>
      <c r="G195" s="19" t="s">
        <v>539</v>
      </c>
      <c r="H195" s="29" t="s">
        <v>1604</v>
      </c>
      <c r="I195" s="19" t="s">
        <v>537</v>
      </c>
      <c r="J195" s="26">
        <v>23601.79</v>
      </c>
    </row>
    <row r="196" spans="1:10" ht="1.05" customHeight="1" thickTop="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</row>
    <row r="197" spans="1:10" ht="18" customHeight="1" x14ac:dyDescent="0.25">
      <c r="A197" s="24" t="s">
        <v>75</v>
      </c>
      <c r="B197" s="23" t="s">
        <v>3</v>
      </c>
      <c r="C197" s="24" t="s">
        <v>4</v>
      </c>
      <c r="D197" s="24" t="s">
        <v>5</v>
      </c>
      <c r="E197" s="157" t="s">
        <v>636</v>
      </c>
      <c r="F197" s="157"/>
      <c r="G197" s="38" t="s">
        <v>6</v>
      </c>
      <c r="H197" s="23" t="s">
        <v>7</v>
      </c>
      <c r="I197" s="23" t="s">
        <v>8</v>
      </c>
      <c r="J197" s="23" t="s">
        <v>10</v>
      </c>
    </row>
    <row r="198" spans="1:10" ht="39" customHeight="1" x14ac:dyDescent="0.25">
      <c r="A198" s="48" t="s">
        <v>643</v>
      </c>
      <c r="B198" s="49" t="s">
        <v>76</v>
      </c>
      <c r="C198" s="48" t="s">
        <v>22</v>
      </c>
      <c r="D198" s="48" t="s">
        <v>77</v>
      </c>
      <c r="E198" s="213" t="s">
        <v>759</v>
      </c>
      <c r="F198" s="213"/>
      <c r="G198" s="47" t="s">
        <v>44</v>
      </c>
      <c r="H198" s="46">
        <v>1</v>
      </c>
      <c r="I198" s="45">
        <v>373.44</v>
      </c>
      <c r="J198" s="45">
        <v>373.44</v>
      </c>
    </row>
    <row r="199" spans="1:10" ht="52.05" customHeight="1" x14ac:dyDescent="0.25">
      <c r="A199" s="43" t="s">
        <v>686</v>
      </c>
      <c r="B199" s="44" t="s">
        <v>1603</v>
      </c>
      <c r="C199" s="43" t="s">
        <v>22</v>
      </c>
      <c r="D199" s="43" t="s">
        <v>1602</v>
      </c>
      <c r="E199" s="215" t="s">
        <v>754</v>
      </c>
      <c r="F199" s="215"/>
      <c r="G199" s="42" t="s">
        <v>762</v>
      </c>
      <c r="H199" s="41">
        <v>0.74580000000000002</v>
      </c>
      <c r="I199" s="40">
        <v>1.24</v>
      </c>
      <c r="J199" s="40">
        <v>0.92</v>
      </c>
    </row>
    <row r="200" spans="1:10" ht="52.05" customHeight="1" x14ac:dyDescent="0.25">
      <c r="A200" s="43" t="s">
        <v>686</v>
      </c>
      <c r="B200" s="44" t="s">
        <v>1601</v>
      </c>
      <c r="C200" s="43" t="s">
        <v>22</v>
      </c>
      <c r="D200" s="43" t="s">
        <v>1600</v>
      </c>
      <c r="E200" s="215" t="s">
        <v>754</v>
      </c>
      <c r="F200" s="215"/>
      <c r="G200" s="42" t="s">
        <v>753</v>
      </c>
      <c r="H200" s="41">
        <v>0.70320000000000005</v>
      </c>
      <c r="I200" s="40">
        <v>0.28999999999999998</v>
      </c>
      <c r="J200" s="40">
        <v>0.2</v>
      </c>
    </row>
    <row r="201" spans="1:10" ht="24" customHeight="1" x14ac:dyDescent="0.25">
      <c r="A201" s="43" t="s">
        <v>686</v>
      </c>
      <c r="B201" s="44" t="s">
        <v>685</v>
      </c>
      <c r="C201" s="43" t="s">
        <v>22</v>
      </c>
      <c r="D201" s="43" t="s">
        <v>684</v>
      </c>
      <c r="E201" s="215" t="s">
        <v>683</v>
      </c>
      <c r="F201" s="215"/>
      <c r="G201" s="42" t="s">
        <v>654</v>
      </c>
      <c r="H201" s="41">
        <v>2.2957999999999998</v>
      </c>
      <c r="I201" s="40">
        <v>15.17</v>
      </c>
      <c r="J201" s="40">
        <v>34.82</v>
      </c>
    </row>
    <row r="202" spans="1:10" ht="25.95" customHeight="1" x14ac:dyDescent="0.25">
      <c r="A202" s="43" t="s">
        <v>686</v>
      </c>
      <c r="B202" s="44" t="s">
        <v>1599</v>
      </c>
      <c r="C202" s="43" t="s">
        <v>22</v>
      </c>
      <c r="D202" s="43" t="s">
        <v>1598</v>
      </c>
      <c r="E202" s="215" t="s">
        <v>683</v>
      </c>
      <c r="F202" s="215"/>
      <c r="G202" s="42" t="s">
        <v>654</v>
      </c>
      <c r="H202" s="41">
        <v>1.4490000000000001</v>
      </c>
      <c r="I202" s="40">
        <v>12.45</v>
      </c>
      <c r="J202" s="40">
        <v>18.04</v>
      </c>
    </row>
    <row r="203" spans="1:10" ht="25.95" customHeight="1" x14ac:dyDescent="0.25">
      <c r="A203" s="36" t="s">
        <v>550</v>
      </c>
      <c r="B203" s="37" t="s">
        <v>770</v>
      </c>
      <c r="C203" s="36" t="s">
        <v>22</v>
      </c>
      <c r="D203" s="36" t="s">
        <v>769</v>
      </c>
      <c r="E203" s="211" t="s">
        <v>547</v>
      </c>
      <c r="F203" s="211"/>
      <c r="G203" s="35" t="s">
        <v>746</v>
      </c>
      <c r="H203" s="34">
        <v>0.70779999999999998</v>
      </c>
      <c r="I203" s="33">
        <v>104.1</v>
      </c>
      <c r="J203" s="33">
        <v>73.680000000000007</v>
      </c>
    </row>
    <row r="204" spans="1:10" ht="24" customHeight="1" x14ac:dyDescent="0.25">
      <c r="A204" s="36" t="s">
        <v>550</v>
      </c>
      <c r="B204" s="37" t="s">
        <v>848</v>
      </c>
      <c r="C204" s="36" t="s">
        <v>22</v>
      </c>
      <c r="D204" s="36" t="s">
        <v>847</v>
      </c>
      <c r="E204" s="211" t="s">
        <v>547</v>
      </c>
      <c r="F204" s="211"/>
      <c r="G204" s="35" t="s">
        <v>53</v>
      </c>
      <c r="H204" s="34">
        <v>388.88260000000002</v>
      </c>
      <c r="I204" s="33">
        <v>0.52</v>
      </c>
      <c r="J204" s="33">
        <v>202.21</v>
      </c>
    </row>
    <row r="205" spans="1:10" ht="25.95" customHeight="1" x14ac:dyDescent="0.25">
      <c r="A205" s="36" t="s">
        <v>550</v>
      </c>
      <c r="B205" s="37" t="s">
        <v>748</v>
      </c>
      <c r="C205" s="36" t="s">
        <v>22</v>
      </c>
      <c r="D205" s="36" t="s">
        <v>747</v>
      </c>
      <c r="E205" s="211" t="s">
        <v>547</v>
      </c>
      <c r="F205" s="211"/>
      <c r="G205" s="35" t="s">
        <v>746</v>
      </c>
      <c r="H205" s="34">
        <v>0.58919999999999995</v>
      </c>
      <c r="I205" s="33">
        <v>73.959999999999994</v>
      </c>
      <c r="J205" s="33">
        <v>43.57</v>
      </c>
    </row>
    <row r="206" spans="1:10" x14ac:dyDescent="0.25">
      <c r="A206" s="31"/>
      <c r="B206" s="31"/>
      <c r="C206" s="31"/>
      <c r="D206" s="31"/>
      <c r="E206" s="31" t="s">
        <v>544</v>
      </c>
      <c r="F206" s="30">
        <v>39.51</v>
      </c>
      <c r="G206" s="31" t="s">
        <v>543</v>
      </c>
      <c r="H206" s="30">
        <v>0</v>
      </c>
      <c r="I206" s="31" t="s">
        <v>542</v>
      </c>
      <c r="J206" s="30">
        <v>39.51</v>
      </c>
    </row>
    <row r="207" spans="1:10" x14ac:dyDescent="0.25">
      <c r="A207" s="31"/>
      <c r="B207" s="31"/>
      <c r="C207" s="31"/>
      <c r="D207" s="31"/>
      <c r="E207" s="31" t="s">
        <v>541</v>
      </c>
      <c r="F207" s="30">
        <v>80.319999999999993</v>
      </c>
      <c r="G207" s="31"/>
      <c r="H207" s="212" t="s">
        <v>540</v>
      </c>
      <c r="I207" s="212"/>
      <c r="J207" s="30">
        <v>453.76</v>
      </c>
    </row>
    <row r="208" spans="1:10" ht="49.95" customHeight="1" thickBot="1" x14ac:dyDescent="0.3">
      <c r="A208" s="19"/>
      <c r="B208" s="19"/>
      <c r="C208" s="19"/>
      <c r="D208" s="19"/>
      <c r="E208" s="19"/>
      <c r="F208" s="19"/>
      <c r="G208" s="19" t="s">
        <v>539</v>
      </c>
      <c r="H208" s="29" t="s">
        <v>1597</v>
      </c>
      <c r="I208" s="19" t="s">
        <v>537</v>
      </c>
      <c r="J208" s="26">
        <v>9755.84</v>
      </c>
    </row>
    <row r="209" spans="1:10" ht="1.05" customHeight="1" thickTop="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</row>
    <row r="210" spans="1:10" ht="24" customHeight="1" x14ac:dyDescent="0.25">
      <c r="A210" s="22" t="s">
        <v>78</v>
      </c>
      <c r="B210" s="22"/>
      <c r="C210" s="22"/>
      <c r="D210" s="22" t="s">
        <v>79</v>
      </c>
      <c r="E210" s="22"/>
      <c r="F210" s="217"/>
      <c r="G210" s="217"/>
      <c r="H210" s="21"/>
      <c r="I210" s="22"/>
      <c r="J210" s="50"/>
    </row>
    <row r="211" spans="1:10" ht="18" customHeight="1" x14ac:dyDescent="0.25">
      <c r="A211" s="24" t="s">
        <v>80</v>
      </c>
      <c r="B211" s="23" t="s">
        <v>3</v>
      </c>
      <c r="C211" s="24" t="s">
        <v>4</v>
      </c>
      <c r="D211" s="24" t="s">
        <v>5</v>
      </c>
      <c r="E211" s="157" t="s">
        <v>636</v>
      </c>
      <c r="F211" s="157"/>
      <c r="G211" s="38" t="s">
        <v>6</v>
      </c>
      <c r="H211" s="23" t="s">
        <v>7</v>
      </c>
      <c r="I211" s="23" t="s">
        <v>8</v>
      </c>
      <c r="J211" s="23" t="s">
        <v>10</v>
      </c>
    </row>
    <row r="212" spans="1:10" ht="52.05" customHeight="1" x14ac:dyDescent="0.25">
      <c r="A212" s="48" t="s">
        <v>643</v>
      </c>
      <c r="B212" s="49" t="s">
        <v>81</v>
      </c>
      <c r="C212" s="48" t="s">
        <v>22</v>
      </c>
      <c r="D212" s="48" t="s">
        <v>82</v>
      </c>
      <c r="E212" s="213" t="s">
        <v>691</v>
      </c>
      <c r="F212" s="213"/>
      <c r="G212" s="47" t="s">
        <v>24</v>
      </c>
      <c r="H212" s="46">
        <v>1</v>
      </c>
      <c r="I212" s="45">
        <v>64.819999999999993</v>
      </c>
      <c r="J212" s="45">
        <v>64.819999999999993</v>
      </c>
    </row>
    <row r="213" spans="1:10" ht="52.05" customHeight="1" x14ac:dyDescent="0.25">
      <c r="A213" s="43" t="s">
        <v>686</v>
      </c>
      <c r="B213" s="44" t="s">
        <v>690</v>
      </c>
      <c r="C213" s="43" t="s">
        <v>22</v>
      </c>
      <c r="D213" s="43" t="s">
        <v>689</v>
      </c>
      <c r="E213" s="215" t="s">
        <v>683</v>
      </c>
      <c r="F213" s="215"/>
      <c r="G213" s="42" t="s">
        <v>44</v>
      </c>
      <c r="H213" s="41">
        <v>9.1000000000000004E-3</v>
      </c>
      <c r="I213" s="40">
        <v>423.67</v>
      </c>
      <c r="J213" s="40">
        <v>3.85</v>
      </c>
    </row>
    <row r="214" spans="1:10" ht="24" customHeight="1" x14ac:dyDescent="0.25">
      <c r="A214" s="43" t="s">
        <v>686</v>
      </c>
      <c r="B214" s="44" t="s">
        <v>688</v>
      </c>
      <c r="C214" s="43" t="s">
        <v>22</v>
      </c>
      <c r="D214" s="43" t="s">
        <v>687</v>
      </c>
      <c r="E214" s="215" t="s">
        <v>683</v>
      </c>
      <c r="F214" s="215"/>
      <c r="G214" s="42" t="s">
        <v>654</v>
      </c>
      <c r="H214" s="41">
        <v>1.61</v>
      </c>
      <c r="I214" s="40">
        <v>18.88</v>
      </c>
      <c r="J214" s="40">
        <v>30.39</v>
      </c>
    </row>
    <row r="215" spans="1:10" ht="24" customHeight="1" x14ac:dyDescent="0.25">
      <c r="A215" s="43" t="s">
        <v>686</v>
      </c>
      <c r="B215" s="44" t="s">
        <v>685</v>
      </c>
      <c r="C215" s="43" t="s">
        <v>22</v>
      </c>
      <c r="D215" s="43" t="s">
        <v>684</v>
      </c>
      <c r="E215" s="215" t="s">
        <v>683</v>
      </c>
      <c r="F215" s="215"/>
      <c r="G215" s="42" t="s">
        <v>654</v>
      </c>
      <c r="H215" s="41">
        <v>0.80500000000000005</v>
      </c>
      <c r="I215" s="40">
        <v>15.17</v>
      </c>
      <c r="J215" s="40">
        <v>12.21</v>
      </c>
    </row>
    <row r="216" spans="1:10" ht="39" customHeight="1" x14ac:dyDescent="0.25">
      <c r="A216" s="36" t="s">
        <v>550</v>
      </c>
      <c r="B216" s="37" t="s">
        <v>682</v>
      </c>
      <c r="C216" s="36" t="s">
        <v>22</v>
      </c>
      <c r="D216" s="36" t="s">
        <v>681</v>
      </c>
      <c r="E216" s="211" t="s">
        <v>547</v>
      </c>
      <c r="F216" s="211"/>
      <c r="G216" s="35" t="s">
        <v>36</v>
      </c>
      <c r="H216" s="34">
        <v>28.31</v>
      </c>
      <c r="I216" s="33">
        <v>0.62</v>
      </c>
      <c r="J216" s="33">
        <v>17.55</v>
      </c>
    </row>
    <row r="217" spans="1:10" ht="39" customHeight="1" x14ac:dyDescent="0.25">
      <c r="A217" s="36" t="s">
        <v>550</v>
      </c>
      <c r="B217" s="37" t="s">
        <v>680</v>
      </c>
      <c r="C217" s="36" t="s">
        <v>22</v>
      </c>
      <c r="D217" s="36" t="s">
        <v>679</v>
      </c>
      <c r="E217" s="211" t="s">
        <v>547</v>
      </c>
      <c r="F217" s="211"/>
      <c r="G217" s="35" t="s">
        <v>40</v>
      </c>
      <c r="H217" s="34">
        <v>0.42</v>
      </c>
      <c r="I217" s="33">
        <v>1.59</v>
      </c>
      <c r="J217" s="33">
        <v>0.66</v>
      </c>
    </row>
    <row r="218" spans="1:10" ht="24" customHeight="1" x14ac:dyDescent="0.25">
      <c r="A218" s="36" t="s">
        <v>550</v>
      </c>
      <c r="B218" s="37" t="s">
        <v>678</v>
      </c>
      <c r="C218" s="36" t="s">
        <v>22</v>
      </c>
      <c r="D218" s="36" t="s">
        <v>677</v>
      </c>
      <c r="E218" s="211" t="s">
        <v>547</v>
      </c>
      <c r="F218" s="211"/>
      <c r="G218" s="35" t="s">
        <v>676</v>
      </c>
      <c r="H218" s="34">
        <v>5.0000000000000001E-3</v>
      </c>
      <c r="I218" s="33">
        <v>33.64</v>
      </c>
      <c r="J218" s="33">
        <v>0.16</v>
      </c>
    </row>
    <row r="219" spans="1:10" x14ac:dyDescent="0.25">
      <c r="A219" s="31"/>
      <c r="B219" s="31"/>
      <c r="C219" s="31"/>
      <c r="D219" s="31"/>
      <c r="E219" s="31" t="s">
        <v>544</v>
      </c>
      <c r="F219" s="30">
        <v>33.51</v>
      </c>
      <c r="G219" s="31" t="s">
        <v>543</v>
      </c>
      <c r="H219" s="30">
        <v>0</v>
      </c>
      <c r="I219" s="31" t="s">
        <v>542</v>
      </c>
      <c r="J219" s="30">
        <v>33.51</v>
      </c>
    </row>
    <row r="220" spans="1:10" x14ac:dyDescent="0.25">
      <c r="A220" s="31"/>
      <c r="B220" s="31"/>
      <c r="C220" s="31"/>
      <c r="D220" s="31"/>
      <c r="E220" s="31" t="s">
        <v>541</v>
      </c>
      <c r="F220" s="30">
        <v>13.94</v>
      </c>
      <c r="G220" s="31"/>
      <c r="H220" s="212" t="s">
        <v>540</v>
      </c>
      <c r="I220" s="212"/>
      <c r="J220" s="30">
        <v>78.760000000000005</v>
      </c>
    </row>
    <row r="221" spans="1:10" ht="49.95" customHeight="1" thickBot="1" x14ac:dyDescent="0.3">
      <c r="A221" s="19"/>
      <c r="B221" s="19"/>
      <c r="C221" s="19"/>
      <c r="D221" s="19"/>
      <c r="E221" s="19"/>
      <c r="F221" s="19"/>
      <c r="G221" s="19" t="s">
        <v>539</v>
      </c>
      <c r="H221" s="29" t="s">
        <v>1596</v>
      </c>
      <c r="I221" s="19" t="s">
        <v>537</v>
      </c>
      <c r="J221" s="26">
        <v>39000.370000000003</v>
      </c>
    </row>
    <row r="222" spans="1:10" ht="1.05" customHeight="1" thickTop="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</row>
    <row r="223" spans="1:10" ht="18" customHeight="1" x14ac:dyDescent="0.25">
      <c r="A223" s="24" t="s">
        <v>83</v>
      </c>
      <c r="B223" s="23" t="s">
        <v>3</v>
      </c>
      <c r="C223" s="24" t="s">
        <v>4</v>
      </c>
      <c r="D223" s="24" t="s">
        <v>5</v>
      </c>
      <c r="E223" s="157" t="s">
        <v>636</v>
      </c>
      <c r="F223" s="157"/>
      <c r="G223" s="38" t="s">
        <v>6</v>
      </c>
      <c r="H223" s="23" t="s">
        <v>7</v>
      </c>
      <c r="I223" s="23" t="s">
        <v>8</v>
      </c>
      <c r="J223" s="23" t="s">
        <v>10</v>
      </c>
    </row>
    <row r="224" spans="1:10" ht="52.05" customHeight="1" x14ac:dyDescent="0.25">
      <c r="A224" s="48" t="s">
        <v>643</v>
      </c>
      <c r="B224" s="49" t="s">
        <v>84</v>
      </c>
      <c r="C224" s="48" t="s">
        <v>22</v>
      </c>
      <c r="D224" s="48" t="s">
        <v>85</v>
      </c>
      <c r="E224" s="213" t="s">
        <v>788</v>
      </c>
      <c r="F224" s="213"/>
      <c r="G224" s="47" t="s">
        <v>24</v>
      </c>
      <c r="H224" s="46">
        <v>1</v>
      </c>
      <c r="I224" s="45">
        <v>5.91</v>
      </c>
      <c r="J224" s="45">
        <v>5.91</v>
      </c>
    </row>
    <row r="225" spans="1:10" ht="39" customHeight="1" x14ac:dyDescent="0.25">
      <c r="A225" s="43" t="s">
        <v>686</v>
      </c>
      <c r="B225" s="44" t="s">
        <v>790</v>
      </c>
      <c r="C225" s="43" t="s">
        <v>22</v>
      </c>
      <c r="D225" s="43" t="s">
        <v>789</v>
      </c>
      <c r="E225" s="215" t="s">
        <v>683</v>
      </c>
      <c r="F225" s="215"/>
      <c r="G225" s="42" t="s">
        <v>44</v>
      </c>
      <c r="H225" s="41">
        <v>3.7000000000000002E-3</v>
      </c>
      <c r="I225" s="40">
        <v>486.05</v>
      </c>
      <c r="J225" s="40">
        <v>1.79</v>
      </c>
    </row>
    <row r="226" spans="1:10" ht="24" customHeight="1" x14ac:dyDescent="0.25">
      <c r="A226" s="43" t="s">
        <v>686</v>
      </c>
      <c r="B226" s="44" t="s">
        <v>688</v>
      </c>
      <c r="C226" s="43" t="s">
        <v>22</v>
      </c>
      <c r="D226" s="43" t="s">
        <v>687</v>
      </c>
      <c r="E226" s="215" t="s">
        <v>683</v>
      </c>
      <c r="F226" s="215"/>
      <c r="G226" s="42" t="s">
        <v>654</v>
      </c>
      <c r="H226" s="41">
        <v>0.1724</v>
      </c>
      <c r="I226" s="40">
        <v>18.88</v>
      </c>
      <c r="J226" s="40">
        <v>3.25</v>
      </c>
    </row>
    <row r="227" spans="1:10" ht="24" customHeight="1" x14ac:dyDescent="0.25">
      <c r="A227" s="43" t="s">
        <v>686</v>
      </c>
      <c r="B227" s="44" t="s">
        <v>685</v>
      </c>
      <c r="C227" s="43" t="s">
        <v>22</v>
      </c>
      <c r="D227" s="43" t="s">
        <v>684</v>
      </c>
      <c r="E227" s="215" t="s">
        <v>683</v>
      </c>
      <c r="F227" s="215"/>
      <c r="G227" s="42" t="s">
        <v>654</v>
      </c>
      <c r="H227" s="41">
        <v>5.7500000000000002E-2</v>
      </c>
      <c r="I227" s="40">
        <v>15.17</v>
      </c>
      <c r="J227" s="40">
        <v>0.87</v>
      </c>
    </row>
    <row r="228" spans="1:10" x14ac:dyDescent="0.25">
      <c r="A228" s="31"/>
      <c r="B228" s="31"/>
      <c r="C228" s="31"/>
      <c r="D228" s="31"/>
      <c r="E228" s="31" t="s">
        <v>544</v>
      </c>
      <c r="F228" s="30">
        <v>3.67</v>
      </c>
      <c r="G228" s="31" t="s">
        <v>543</v>
      </c>
      <c r="H228" s="30">
        <v>0</v>
      </c>
      <c r="I228" s="31" t="s">
        <v>542</v>
      </c>
      <c r="J228" s="30">
        <v>3.67</v>
      </c>
    </row>
    <row r="229" spans="1:10" x14ac:dyDescent="0.25">
      <c r="A229" s="31"/>
      <c r="B229" s="31"/>
      <c r="C229" s="31"/>
      <c r="D229" s="31"/>
      <c r="E229" s="31" t="s">
        <v>541</v>
      </c>
      <c r="F229" s="30">
        <v>1.27</v>
      </c>
      <c r="G229" s="31"/>
      <c r="H229" s="212" t="s">
        <v>540</v>
      </c>
      <c r="I229" s="212"/>
      <c r="J229" s="30">
        <v>7.18</v>
      </c>
    </row>
    <row r="230" spans="1:10" ht="49.95" customHeight="1" thickBot="1" x14ac:dyDescent="0.3">
      <c r="A230" s="19"/>
      <c r="B230" s="19"/>
      <c r="C230" s="19"/>
      <c r="D230" s="19"/>
      <c r="E230" s="19"/>
      <c r="F230" s="19"/>
      <c r="G230" s="19" t="s">
        <v>539</v>
      </c>
      <c r="H230" s="29" t="s">
        <v>1595</v>
      </c>
      <c r="I230" s="19" t="s">
        <v>537</v>
      </c>
      <c r="J230" s="26">
        <v>7110.85</v>
      </c>
    </row>
    <row r="231" spans="1:10" ht="1.05" customHeight="1" thickTop="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</row>
    <row r="232" spans="1:10" ht="18" customHeight="1" x14ac:dyDescent="0.25">
      <c r="A232" s="24" t="s">
        <v>86</v>
      </c>
      <c r="B232" s="23" t="s">
        <v>3</v>
      </c>
      <c r="C232" s="24" t="s">
        <v>4</v>
      </c>
      <c r="D232" s="24" t="s">
        <v>5</v>
      </c>
      <c r="E232" s="157" t="s">
        <v>636</v>
      </c>
      <c r="F232" s="157"/>
      <c r="G232" s="38" t="s">
        <v>6</v>
      </c>
      <c r="H232" s="23" t="s">
        <v>7</v>
      </c>
      <c r="I232" s="23" t="s">
        <v>8</v>
      </c>
      <c r="J232" s="23" t="s">
        <v>10</v>
      </c>
    </row>
    <row r="233" spans="1:10" ht="52.05" customHeight="1" x14ac:dyDescent="0.25">
      <c r="A233" s="48" t="s">
        <v>643</v>
      </c>
      <c r="B233" s="49" t="s">
        <v>87</v>
      </c>
      <c r="C233" s="48" t="s">
        <v>22</v>
      </c>
      <c r="D233" s="48" t="s">
        <v>88</v>
      </c>
      <c r="E233" s="213" t="s">
        <v>788</v>
      </c>
      <c r="F233" s="213"/>
      <c r="G233" s="47" t="s">
        <v>24</v>
      </c>
      <c r="H233" s="46">
        <v>1</v>
      </c>
      <c r="I233" s="45">
        <v>31.2</v>
      </c>
      <c r="J233" s="45">
        <v>31.2</v>
      </c>
    </row>
    <row r="234" spans="1:10" ht="52.05" customHeight="1" x14ac:dyDescent="0.25">
      <c r="A234" s="43" t="s">
        <v>686</v>
      </c>
      <c r="B234" s="44" t="s">
        <v>787</v>
      </c>
      <c r="C234" s="43" t="s">
        <v>22</v>
      </c>
      <c r="D234" s="43" t="s">
        <v>786</v>
      </c>
      <c r="E234" s="215" t="s">
        <v>683</v>
      </c>
      <c r="F234" s="215"/>
      <c r="G234" s="42" t="s">
        <v>44</v>
      </c>
      <c r="H234" s="41">
        <v>2.93E-2</v>
      </c>
      <c r="I234" s="40">
        <v>527.48</v>
      </c>
      <c r="J234" s="40">
        <v>15.45</v>
      </c>
    </row>
    <row r="235" spans="1:10" ht="24" customHeight="1" x14ac:dyDescent="0.25">
      <c r="A235" s="43" t="s">
        <v>686</v>
      </c>
      <c r="B235" s="44" t="s">
        <v>685</v>
      </c>
      <c r="C235" s="43" t="s">
        <v>22</v>
      </c>
      <c r="D235" s="43" t="s">
        <v>684</v>
      </c>
      <c r="E235" s="215" t="s">
        <v>683</v>
      </c>
      <c r="F235" s="215"/>
      <c r="G235" s="42" t="s">
        <v>654</v>
      </c>
      <c r="H235" s="41">
        <v>0.40899999999999997</v>
      </c>
      <c r="I235" s="40">
        <v>15.17</v>
      </c>
      <c r="J235" s="40">
        <v>6.2</v>
      </c>
    </row>
    <row r="236" spans="1:10" ht="24" customHeight="1" x14ac:dyDescent="0.25">
      <c r="A236" s="43" t="s">
        <v>686</v>
      </c>
      <c r="B236" s="44" t="s">
        <v>688</v>
      </c>
      <c r="C236" s="43" t="s">
        <v>22</v>
      </c>
      <c r="D236" s="43" t="s">
        <v>687</v>
      </c>
      <c r="E236" s="215" t="s">
        <v>683</v>
      </c>
      <c r="F236" s="215"/>
      <c r="G236" s="42" t="s">
        <v>654</v>
      </c>
      <c r="H236" s="41">
        <v>0.40899999999999997</v>
      </c>
      <c r="I236" s="40">
        <v>18.88</v>
      </c>
      <c r="J236" s="40">
        <v>7.72</v>
      </c>
    </row>
    <row r="237" spans="1:10" ht="25.95" customHeight="1" x14ac:dyDescent="0.25">
      <c r="A237" s="36" t="s">
        <v>550</v>
      </c>
      <c r="B237" s="37" t="s">
        <v>785</v>
      </c>
      <c r="C237" s="36" t="s">
        <v>22</v>
      </c>
      <c r="D237" s="36" t="s">
        <v>784</v>
      </c>
      <c r="E237" s="211" t="s">
        <v>547</v>
      </c>
      <c r="F237" s="211"/>
      <c r="G237" s="35" t="s">
        <v>783</v>
      </c>
      <c r="H237" s="34">
        <v>0.15809999999999999</v>
      </c>
      <c r="I237" s="33">
        <v>11.63</v>
      </c>
      <c r="J237" s="33">
        <v>1.83</v>
      </c>
    </row>
    <row r="238" spans="1:10" x14ac:dyDescent="0.25">
      <c r="A238" s="31"/>
      <c r="B238" s="31"/>
      <c r="C238" s="31"/>
      <c r="D238" s="31"/>
      <c r="E238" s="31" t="s">
        <v>544</v>
      </c>
      <c r="F238" s="30">
        <v>14.39</v>
      </c>
      <c r="G238" s="31" t="s">
        <v>543</v>
      </c>
      <c r="H238" s="30">
        <v>0</v>
      </c>
      <c r="I238" s="31" t="s">
        <v>542</v>
      </c>
      <c r="J238" s="30">
        <v>14.39</v>
      </c>
    </row>
    <row r="239" spans="1:10" x14ac:dyDescent="0.25">
      <c r="A239" s="31"/>
      <c r="B239" s="31"/>
      <c r="C239" s="31"/>
      <c r="D239" s="31"/>
      <c r="E239" s="31" t="s">
        <v>541</v>
      </c>
      <c r="F239" s="30">
        <v>6.71</v>
      </c>
      <c r="G239" s="31"/>
      <c r="H239" s="212" t="s">
        <v>540</v>
      </c>
      <c r="I239" s="212"/>
      <c r="J239" s="30">
        <v>37.909999999999997</v>
      </c>
    </row>
    <row r="240" spans="1:10" ht="49.95" customHeight="1" thickBot="1" x14ac:dyDescent="0.3">
      <c r="A240" s="19"/>
      <c r="B240" s="19"/>
      <c r="C240" s="19"/>
      <c r="D240" s="19"/>
      <c r="E240" s="19"/>
      <c r="F240" s="19"/>
      <c r="G240" s="19" t="s">
        <v>539</v>
      </c>
      <c r="H240" s="29" t="s">
        <v>1595</v>
      </c>
      <c r="I240" s="19" t="s">
        <v>537</v>
      </c>
      <c r="J240" s="26">
        <v>37544.92</v>
      </c>
    </row>
    <row r="241" spans="1:10" ht="1.05" customHeight="1" thickTop="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</row>
    <row r="242" spans="1:10" ht="18" customHeight="1" x14ac:dyDescent="0.25">
      <c r="A242" s="24" t="s">
        <v>89</v>
      </c>
      <c r="B242" s="23" t="s">
        <v>3</v>
      </c>
      <c r="C242" s="24" t="s">
        <v>4</v>
      </c>
      <c r="D242" s="24" t="s">
        <v>5</v>
      </c>
      <c r="E242" s="157" t="s">
        <v>636</v>
      </c>
      <c r="F242" s="157"/>
      <c r="G242" s="38" t="s">
        <v>6</v>
      </c>
      <c r="H242" s="23" t="s">
        <v>7</v>
      </c>
      <c r="I242" s="23" t="s">
        <v>8</v>
      </c>
      <c r="J242" s="23" t="s">
        <v>10</v>
      </c>
    </row>
    <row r="243" spans="1:10" ht="25.95" customHeight="1" x14ac:dyDescent="0.25">
      <c r="A243" s="48" t="s">
        <v>643</v>
      </c>
      <c r="B243" s="49" t="s">
        <v>90</v>
      </c>
      <c r="C243" s="48" t="s">
        <v>22</v>
      </c>
      <c r="D243" s="48" t="s">
        <v>91</v>
      </c>
      <c r="E243" s="213" t="s">
        <v>759</v>
      </c>
      <c r="F243" s="213"/>
      <c r="G243" s="47" t="s">
        <v>40</v>
      </c>
      <c r="H243" s="46">
        <v>1</v>
      </c>
      <c r="I243" s="45">
        <v>41.43</v>
      </c>
      <c r="J243" s="45">
        <v>41.43</v>
      </c>
    </row>
    <row r="244" spans="1:10" ht="24" customHeight="1" x14ac:dyDescent="0.25">
      <c r="A244" s="43" t="s">
        <v>686</v>
      </c>
      <c r="B244" s="44" t="s">
        <v>688</v>
      </c>
      <c r="C244" s="43" t="s">
        <v>22</v>
      </c>
      <c r="D244" s="43" t="s">
        <v>687</v>
      </c>
      <c r="E244" s="215" t="s">
        <v>683</v>
      </c>
      <c r="F244" s="215"/>
      <c r="G244" s="42" t="s">
        <v>654</v>
      </c>
      <c r="H244" s="41">
        <v>0.20300000000000001</v>
      </c>
      <c r="I244" s="40">
        <v>18.88</v>
      </c>
      <c r="J244" s="40">
        <v>3.83</v>
      </c>
    </row>
    <row r="245" spans="1:10" ht="25.95" customHeight="1" x14ac:dyDescent="0.25">
      <c r="A245" s="43" t="s">
        <v>686</v>
      </c>
      <c r="B245" s="44" t="s">
        <v>1587</v>
      </c>
      <c r="C245" s="43" t="s">
        <v>22</v>
      </c>
      <c r="D245" s="43" t="s">
        <v>1586</v>
      </c>
      <c r="E245" s="215" t="s">
        <v>759</v>
      </c>
      <c r="F245" s="215"/>
      <c r="G245" s="42" t="s">
        <v>53</v>
      </c>
      <c r="H245" s="41">
        <v>0.79</v>
      </c>
      <c r="I245" s="40">
        <v>7.25</v>
      </c>
      <c r="J245" s="40">
        <v>5.72</v>
      </c>
    </row>
    <row r="246" spans="1:10" ht="24" customHeight="1" x14ac:dyDescent="0.25">
      <c r="A246" s="43" t="s">
        <v>686</v>
      </c>
      <c r="B246" s="44" t="s">
        <v>685</v>
      </c>
      <c r="C246" s="43" t="s">
        <v>22</v>
      </c>
      <c r="D246" s="43" t="s">
        <v>684</v>
      </c>
      <c r="E246" s="215" t="s">
        <v>683</v>
      </c>
      <c r="F246" s="215"/>
      <c r="G246" s="42" t="s">
        <v>654</v>
      </c>
      <c r="H246" s="41">
        <v>0.10199999999999999</v>
      </c>
      <c r="I246" s="40">
        <v>15.17</v>
      </c>
      <c r="J246" s="40">
        <v>1.54</v>
      </c>
    </row>
    <row r="247" spans="1:10" ht="25.95" customHeight="1" x14ac:dyDescent="0.25">
      <c r="A247" s="43" t="s">
        <v>686</v>
      </c>
      <c r="B247" s="44" t="s">
        <v>1594</v>
      </c>
      <c r="C247" s="43" t="s">
        <v>22</v>
      </c>
      <c r="D247" s="43" t="s">
        <v>1593</v>
      </c>
      <c r="E247" s="215" t="s">
        <v>759</v>
      </c>
      <c r="F247" s="215"/>
      <c r="G247" s="42" t="s">
        <v>44</v>
      </c>
      <c r="H247" s="41">
        <v>2.1000000000000001E-2</v>
      </c>
      <c r="I247" s="40">
        <v>705.46</v>
      </c>
      <c r="J247" s="40">
        <v>14.81</v>
      </c>
    </row>
    <row r="248" spans="1:10" ht="52.05" customHeight="1" x14ac:dyDescent="0.25">
      <c r="A248" s="43" t="s">
        <v>686</v>
      </c>
      <c r="B248" s="44" t="s">
        <v>1589</v>
      </c>
      <c r="C248" s="43" t="s">
        <v>22</v>
      </c>
      <c r="D248" s="43" t="s">
        <v>1588</v>
      </c>
      <c r="E248" s="215" t="s">
        <v>683</v>
      </c>
      <c r="F248" s="215"/>
      <c r="G248" s="42" t="s">
        <v>44</v>
      </c>
      <c r="H248" s="41">
        <v>1.5E-3</v>
      </c>
      <c r="I248" s="40">
        <v>408.03</v>
      </c>
      <c r="J248" s="40">
        <v>0.61</v>
      </c>
    </row>
    <row r="249" spans="1:10" ht="25.95" customHeight="1" x14ac:dyDescent="0.25">
      <c r="A249" s="36" t="s">
        <v>550</v>
      </c>
      <c r="B249" s="37" t="s">
        <v>1077</v>
      </c>
      <c r="C249" s="36" t="s">
        <v>22</v>
      </c>
      <c r="D249" s="36" t="s">
        <v>1076</v>
      </c>
      <c r="E249" s="211" t="s">
        <v>547</v>
      </c>
      <c r="F249" s="211"/>
      <c r="G249" s="35" t="s">
        <v>40</v>
      </c>
      <c r="H249" s="34">
        <v>0.20300000000000001</v>
      </c>
      <c r="I249" s="33">
        <v>8.94</v>
      </c>
      <c r="J249" s="33">
        <v>1.81</v>
      </c>
    </row>
    <row r="250" spans="1:10" ht="39" customHeight="1" x14ac:dyDescent="0.25">
      <c r="A250" s="36" t="s">
        <v>550</v>
      </c>
      <c r="B250" s="37" t="s">
        <v>1075</v>
      </c>
      <c r="C250" s="36" t="s">
        <v>22</v>
      </c>
      <c r="D250" s="36" t="s">
        <v>1074</v>
      </c>
      <c r="E250" s="211" t="s">
        <v>547</v>
      </c>
      <c r="F250" s="211"/>
      <c r="G250" s="35" t="s">
        <v>40</v>
      </c>
      <c r="H250" s="34">
        <v>0.16919999999999999</v>
      </c>
      <c r="I250" s="33">
        <v>12.52</v>
      </c>
      <c r="J250" s="33">
        <v>2.11</v>
      </c>
    </row>
    <row r="251" spans="1:10" ht="25.95" customHeight="1" x14ac:dyDescent="0.25">
      <c r="A251" s="36" t="s">
        <v>550</v>
      </c>
      <c r="B251" s="37" t="s">
        <v>1585</v>
      </c>
      <c r="C251" s="36" t="s">
        <v>22</v>
      </c>
      <c r="D251" s="36" t="s">
        <v>1584</v>
      </c>
      <c r="E251" s="211" t="s">
        <v>547</v>
      </c>
      <c r="F251" s="211"/>
      <c r="G251" s="35" t="s">
        <v>36</v>
      </c>
      <c r="H251" s="34">
        <v>5.34</v>
      </c>
      <c r="I251" s="33">
        <v>2.06</v>
      </c>
      <c r="J251" s="33">
        <v>11</v>
      </c>
    </row>
    <row r="252" spans="1:10" x14ac:dyDescent="0.25">
      <c r="A252" s="31"/>
      <c r="B252" s="31"/>
      <c r="C252" s="31"/>
      <c r="D252" s="31"/>
      <c r="E252" s="31" t="s">
        <v>544</v>
      </c>
      <c r="F252" s="30">
        <v>9.0399999999999991</v>
      </c>
      <c r="G252" s="31" t="s">
        <v>543</v>
      </c>
      <c r="H252" s="30">
        <v>0</v>
      </c>
      <c r="I252" s="31" t="s">
        <v>542</v>
      </c>
      <c r="J252" s="30">
        <v>9.0399999999999991</v>
      </c>
    </row>
    <row r="253" spans="1:10" x14ac:dyDescent="0.25">
      <c r="A253" s="31"/>
      <c r="B253" s="31"/>
      <c r="C253" s="31"/>
      <c r="D253" s="31"/>
      <c r="E253" s="31" t="s">
        <v>541</v>
      </c>
      <c r="F253" s="30">
        <v>8.91</v>
      </c>
      <c r="G253" s="31"/>
      <c r="H253" s="212" t="s">
        <v>540</v>
      </c>
      <c r="I253" s="212"/>
      <c r="J253" s="30">
        <v>50.34</v>
      </c>
    </row>
    <row r="254" spans="1:10" ht="49.95" customHeight="1" thickBot="1" x14ac:dyDescent="0.3">
      <c r="A254" s="19"/>
      <c r="B254" s="19"/>
      <c r="C254" s="19"/>
      <c r="D254" s="19"/>
      <c r="E254" s="19"/>
      <c r="F254" s="19"/>
      <c r="G254" s="19" t="s">
        <v>539</v>
      </c>
      <c r="H254" s="29" t="s">
        <v>1592</v>
      </c>
      <c r="I254" s="19" t="s">
        <v>537</v>
      </c>
      <c r="J254" s="26">
        <v>1605.84</v>
      </c>
    </row>
    <row r="255" spans="1:10" ht="1.05" customHeight="1" thickTop="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</row>
    <row r="256" spans="1:10" ht="18" customHeight="1" x14ac:dyDescent="0.25">
      <c r="A256" s="24" t="s">
        <v>92</v>
      </c>
      <c r="B256" s="23" t="s">
        <v>3</v>
      </c>
      <c r="C256" s="24" t="s">
        <v>4</v>
      </c>
      <c r="D256" s="24" t="s">
        <v>5</v>
      </c>
      <c r="E256" s="157" t="s">
        <v>636</v>
      </c>
      <c r="F256" s="157"/>
      <c r="G256" s="38" t="s">
        <v>6</v>
      </c>
      <c r="H256" s="23" t="s">
        <v>7</v>
      </c>
      <c r="I256" s="23" t="s">
        <v>8</v>
      </c>
      <c r="J256" s="23" t="s">
        <v>10</v>
      </c>
    </row>
    <row r="257" spans="1:10" ht="25.95" customHeight="1" x14ac:dyDescent="0.25">
      <c r="A257" s="48" t="s">
        <v>643</v>
      </c>
      <c r="B257" s="49" t="s">
        <v>93</v>
      </c>
      <c r="C257" s="48" t="s">
        <v>22</v>
      </c>
      <c r="D257" s="48" t="s">
        <v>94</v>
      </c>
      <c r="E257" s="213" t="s">
        <v>759</v>
      </c>
      <c r="F257" s="213"/>
      <c r="G257" s="47" t="s">
        <v>40</v>
      </c>
      <c r="H257" s="46">
        <v>1</v>
      </c>
      <c r="I257" s="45">
        <v>33.51</v>
      </c>
      <c r="J257" s="45">
        <v>33.51</v>
      </c>
    </row>
    <row r="258" spans="1:10" ht="25.95" customHeight="1" x14ac:dyDescent="0.25">
      <c r="A258" s="43" t="s">
        <v>686</v>
      </c>
      <c r="B258" s="44" t="s">
        <v>1591</v>
      </c>
      <c r="C258" s="43" t="s">
        <v>22</v>
      </c>
      <c r="D258" s="43" t="s">
        <v>1590</v>
      </c>
      <c r="E258" s="215" t="s">
        <v>759</v>
      </c>
      <c r="F258" s="215"/>
      <c r="G258" s="42" t="s">
        <v>44</v>
      </c>
      <c r="H258" s="41">
        <v>2.1000000000000001E-2</v>
      </c>
      <c r="I258" s="40">
        <v>631</v>
      </c>
      <c r="J258" s="40">
        <v>13.25</v>
      </c>
    </row>
    <row r="259" spans="1:10" ht="52.05" customHeight="1" x14ac:dyDescent="0.25">
      <c r="A259" s="43" t="s">
        <v>686</v>
      </c>
      <c r="B259" s="44" t="s">
        <v>1589</v>
      </c>
      <c r="C259" s="43" t="s">
        <v>22</v>
      </c>
      <c r="D259" s="43" t="s">
        <v>1588</v>
      </c>
      <c r="E259" s="215" t="s">
        <v>683</v>
      </c>
      <c r="F259" s="215"/>
      <c r="G259" s="42" t="s">
        <v>44</v>
      </c>
      <c r="H259" s="41">
        <v>1.5E-3</v>
      </c>
      <c r="I259" s="40">
        <v>408.03</v>
      </c>
      <c r="J259" s="40">
        <v>0.61</v>
      </c>
    </row>
    <row r="260" spans="1:10" ht="25.95" customHeight="1" x14ac:dyDescent="0.25">
      <c r="A260" s="43" t="s">
        <v>686</v>
      </c>
      <c r="B260" s="44" t="s">
        <v>1587</v>
      </c>
      <c r="C260" s="43" t="s">
        <v>22</v>
      </c>
      <c r="D260" s="43" t="s">
        <v>1586</v>
      </c>
      <c r="E260" s="215" t="s">
        <v>759</v>
      </c>
      <c r="F260" s="215"/>
      <c r="G260" s="42" t="s">
        <v>53</v>
      </c>
      <c r="H260" s="41">
        <v>0.79</v>
      </c>
      <c r="I260" s="40">
        <v>7.25</v>
      </c>
      <c r="J260" s="40">
        <v>5.72</v>
      </c>
    </row>
    <row r="261" spans="1:10" ht="24" customHeight="1" x14ac:dyDescent="0.25">
      <c r="A261" s="43" t="s">
        <v>686</v>
      </c>
      <c r="B261" s="44" t="s">
        <v>688</v>
      </c>
      <c r="C261" s="43" t="s">
        <v>22</v>
      </c>
      <c r="D261" s="43" t="s">
        <v>687</v>
      </c>
      <c r="E261" s="215" t="s">
        <v>683</v>
      </c>
      <c r="F261" s="215"/>
      <c r="G261" s="42" t="s">
        <v>654</v>
      </c>
      <c r="H261" s="41">
        <v>0.111</v>
      </c>
      <c r="I261" s="40">
        <v>18.88</v>
      </c>
      <c r="J261" s="40">
        <v>2.09</v>
      </c>
    </row>
    <row r="262" spans="1:10" ht="24" customHeight="1" x14ac:dyDescent="0.25">
      <c r="A262" s="43" t="s">
        <v>686</v>
      </c>
      <c r="B262" s="44" t="s">
        <v>685</v>
      </c>
      <c r="C262" s="43" t="s">
        <v>22</v>
      </c>
      <c r="D262" s="43" t="s">
        <v>684</v>
      </c>
      <c r="E262" s="215" t="s">
        <v>683</v>
      </c>
      <c r="F262" s="215"/>
      <c r="G262" s="42" t="s">
        <v>654</v>
      </c>
      <c r="H262" s="41">
        <v>5.6000000000000001E-2</v>
      </c>
      <c r="I262" s="40">
        <v>15.17</v>
      </c>
      <c r="J262" s="40">
        <v>0.84</v>
      </c>
    </row>
    <row r="263" spans="1:10" ht="25.95" customHeight="1" x14ac:dyDescent="0.25">
      <c r="A263" s="36" t="s">
        <v>550</v>
      </c>
      <c r="B263" s="37" t="s">
        <v>1585</v>
      </c>
      <c r="C263" s="36" t="s">
        <v>22</v>
      </c>
      <c r="D263" s="36" t="s">
        <v>1584</v>
      </c>
      <c r="E263" s="211" t="s">
        <v>547</v>
      </c>
      <c r="F263" s="211"/>
      <c r="G263" s="35" t="s">
        <v>36</v>
      </c>
      <c r="H263" s="34">
        <v>5.34</v>
      </c>
      <c r="I263" s="33">
        <v>2.06</v>
      </c>
      <c r="J263" s="33">
        <v>11</v>
      </c>
    </row>
    <row r="264" spans="1:10" x14ac:dyDescent="0.25">
      <c r="A264" s="31"/>
      <c r="B264" s="31"/>
      <c r="C264" s="31"/>
      <c r="D264" s="31"/>
      <c r="E264" s="31" t="s">
        <v>544</v>
      </c>
      <c r="F264" s="30">
        <v>5.93</v>
      </c>
      <c r="G264" s="31" t="s">
        <v>543</v>
      </c>
      <c r="H264" s="30">
        <v>0</v>
      </c>
      <c r="I264" s="31" t="s">
        <v>542</v>
      </c>
      <c r="J264" s="30">
        <v>5.93</v>
      </c>
    </row>
    <row r="265" spans="1:10" x14ac:dyDescent="0.25">
      <c r="A265" s="31"/>
      <c r="B265" s="31"/>
      <c r="C265" s="31"/>
      <c r="D265" s="31"/>
      <c r="E265" s="31" t="s">
        <v>541</v>
      </c>
      <c r="F265" s="30">
        <v>7.2</v>
      </c>
      <c r="G265" s="31"/>
      <c r="H265" s="212" t="s">
        <v>540</v>
      </c>
      <c r="I265" s="212"/>
      <c r="J265" s="30">
        <v>40.71</v>
      </c>
    </row>
    <row r="266" spans="1:10" ht="49.95" customHeight="1" thickBot="1" x14ac:dyDescent="0.3">
      <c r="A266" s="19"/>
      <c r="B266" s="19"/>
      <c r="C266" s="19"/>
      <c r="D266" s="19"/>
      <c r="E266" s="19"/>
      <c r="F266" s="19"/>
      <c r="G266" s="19" t="s">
        <v>539</v>
      </c>
      <c r="H266" s="29" t="s">
        <v>1583</v>
      </c>
      <c r="I266" s="19" t="s">
        <v>537</v>
      </c>
      <c r="J266" s="26">
        <v>722.6</v>
      </c>
    </row>
    <row r="267" spans="1:10" ht="1.05" customHeight="1" thickTop="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</row>
    <row r="268" spans="1:10" ht="24" customHeight="1" x14ac:dyDescent="0.25">
      <c r="A268" s="22" t="s">
        <v>95</v>
      </c>
      <c r="B268" s="22"/>
      <c r="C268" s="22"/>
      <c r="D268" s="22" t="s">
        <v>96</v>
      </c>
      <c r="E268" s="22"/>
      <c r="F268" s="217"/>
      <c r="G268" s="217"/>
      <c r="H268" s="21"/>
      <c r="I268" s="22"/>
      <c r="J268" s="50"/>
    </row>
    <row r="269" spans="1:10" ht="18" customHeight="1" x14ac:dyDescent="0.25">
      <c r="A269" s="24" t="s">
        <v>97</v>
      </c>
      <c r="B269" s="23" t="s">
        <v>3</v>
      </c>
      <c r="C269" s="24" t="s">
        <v>4</v>
      </c>
      <c r="D269" s="24" t="s">
        <v>5</v>
      </c>
      <c r="E269" s="157" t="s">
        <v>636</v>
      </c>
      <c r="F269" s="157"/>
      <c r="G269" s="38" t="s">
        <v>6</v>
      </c>
      <c r="H269" s="23" t="s">
        <v>7</v>
      </c>
      <c r="I269" s="23" t="s">
        <v>8</v>
      </c>
      <c r="J269" s="23" t="s">
        <v>10</v>
      </c>
    </row>
    <row r="270" spans="1:10" ht="39" customHeight="1" x14ac:dyDescent="0.25">
      <c r="A270" s="48" t="s">
        <v>643</v>
      </c>
      <c r="B270" s="49" t="s">
        <v>98</v>
      </c>
      <c r="C270" s="48" t="s">
        <v>22</v>
      </c>
      <c r="D270" s="48" t="s">
        <v>99</v>
      </c>
      <c r="E270" s="213" t="s">
        <v>1488</v>
      </c>
      <c r="F270" s="213"/>
      <c r="G270" s="47" t="s">
        <v>36</v>
      </c>
      <c r="H270" s="46">
        <v>1</v>
      </c>
      <c r="I270" s="45">
        <v>11.68</v>
      </c>
      <c r="J270" s="45">
        <v>11.68</v>
      </c>
    </row>
    <row r="271" spans="1:10" ht="24" customHeight="1" x14ac:dyDescent="0.25">
      <c r="A271" s="43" t="s">
        <v>686</v>
      </c>
      <c r="B271" s="44" t="s">
        <v>1481</v>
      </c>
      <c r="C271" s="43" t="s">
        <v>22</v>
      </c>
      <c r="D271" s="43" t="s">
        <v>1480</v>
      </c>
      <c r="E271" s="215" t="s">
        <v>683</v>
      </c>
      <c r="F271" s="215"/>
      <c r="G271" s="42" t="s">
        <v>654</v>
      </c>
      <c r="H271" s="41">
        <v>0.29099999999999998</v>
      </c>
      <c r="I271" s="40">
        <v>19.14</v>
      </c>
      <c r="J271" s="40">
        <v>5.56</v>
      </c>
    </row>
    <row r="272" spans="1:10" ht="25.95" customHeight="1" x14ac:dyDescent="0.25">
      <c r="A272" s="43" t="s">
        <v>686</v>
      </c>
      <c r="B272" s="44" t="s">
        <v>1582</v>
      </c>
      <c r="C272" s="43" t="s">
        <v>22</v>
      </c>
      <c r="D272" s="43" t="s">
        <v>1581</v>
      </c>
      <c r="E272" s="215" t="s">
        <v>683</v>
      </c>
      <c r="F272" s="215"/>
      <c r="G272" s="42" t="s">
        <v>44</v>
      </c>
      <c r="H272" s="41">
        <v>8.9999999999999998E-4</v>
      </c>
      <c r="I272" s="40">
        <v>492.51</v>
      </c>
      <c r="J272" s="40">
        <v>0.44</v>
      </c>
    </row>
    <row r="273" spans="1:10" ht="25.95" customHeight="1" x14ac:dyDescent="0.25">
      <c r="A273" s="43" t="s">
        <v>686</v>
      </c>
      <c r="B273" s="44" t="s">
        <v>1479</v>
      </c>
      <c r="C273" s="43" t="s">
        <v>22</v>
      </c>
      <c r="D273" s="43" t="s">
        <v>1478</v>
      </c>
      <c r="E273" s="215" t="s">
        <v>683</v>
      </c>
      <c r="F273" s="215"/>
      <c r="G273" s="42" t="s">
        <v>654</v>
      </c>
      <c r="H273" s="41">
        <v>0.29099999999999998</v>
      </c>
      <c r="I273" s="40">
        <v>16.09</v>
      </c>
      <c r="J273" s="40">
        <v>4.68</v>
      </c>
    </row>
    <row r="274" spans="1:10" ht="25.95" customHeight="1" x14ac:dyDescent="0.25">
      <c r="A274" s="36" t="s">
        <v>550</v>
      </c>
      <c r="B274" s="37" t="s">
        <v>1580</v>
      </c>
      <c r="C274" s="36" t="s">
        <v>22</v>
      </c>
      <c r="D274" s="36" t="s">
        <v>1579</v>
      </c>
      <c r="E274" s="211" t="s">
        <v>547</v>
      </c>
      <c r="F274" s="211"/>
      <c r="G274" s="35" t="s">
        <v>36</v>
      </c>
      <c r="H274" s="34">
        <v>1</v>
      </c>
      <c r="I274" s="33">
        <v>1</v>
      </c>
      <c r="J274" s="33">
        <v>1</v>
      </c>
    </row>
    <row r="275" spans="1:10" x14ac:dyDescent="0.25">
      <c r="A275" s="31"/>
      <c r="B275" s="31"/>
      <c r="C275" s="31"/>
      <c r="D275" s="31"/>
      <c r="E275" s="31" t="s">
        <v>544</v>
      </c>
      <c r="F275" s="30">
        <v>8.01</v>
      </c>
      <c r="G275" s="31" t="s">
        <v>543</v>
      </c>
      <c r="H275" s="30">
        <v>0</v>
      </c>
      <c r="I275" s="31" t="s">
        <v>542</v>
      </c>
      <c r="J275" s="30">
        <v>8.01</v>
      </c>
    </row>
    <row r="276" spans="1:10" x14ac:dyDescent="0.25">
      <c r="A276" s="31"/>
      <c r="B276" s="31"/>
      <c r="C276" s="31"/>
      <c r="D276" s="31"/>
      <c r="E276" s="31" t="s">
        <v>541</v>
      </c>
      <c r="F276" s="30">
        <v>2.5099999999999998</v>
      </c>
      <c r="G276" s="31"/>
      <c r="H276" s="212" t="s">
        <v>540</v>
      </c>
      <c r="I276" s="212"/>
      <c r="J276" s="30">
        <v>14.19</v>
      </c>
    </row>
    <row r="277" spans="1:10" ht="49.95" customHeight="1" thickBot="1" x14ac:dyDescent="0.3">
      <c r="A277" s="19"/>
      <c r="B277" s="19"/>
      <c r="C277" s="19"/>
      <c r="D277" s="19"/>
      <c r="E277" s="19"/>
      <c r="F277" s="19"/>
      <c r="G277" s="19" t="s">
        <v>539</v>
      </c>
      <c r="H277" s="29" t="s">
        <v>1578</v>
      </c>
      <c r="I277" s="19" t="s">
        <v>537</v>
      </c>
      <c r="J277" s="26">
        <v>837.21</v>
      </c>
    </row>
    <row r="278" spans="1:10" ht="1.05" customHeight="1" thickTop="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</row>
    <row r="279" spans="1:10" ht="18" customHeight="1" x14ac:dyDescent="0.25">
      <c r="A279" s="24" t="s">
        <v>100</v>
      </c>
      <c r="B279" s="23" t="s">
        <v>3</v>
      </c>
      <c r="C279" s="24" t="s">
        <v>4</v>
      </c>
      <c r="D279" s="24" t="s">
        <v>5</v>
      </c>
      <c r="E279" s="157" t="s">
        <v>636</v>
      </c>
      <c r="F279" s="157"/>
      <c r="G279" s="38" t="s">
        <v>6</v>
      </c>
      <c r="H279" s="23" t="s">
        <v>7</v>
      </c>
      <c r="I279" s="23" t="s">
        <v>8</v>
      </c>
      <c r="J279" s="23" t="s">
        <v>10</v>
      </c>
    </row>
    <row r="280" spans="1:10" ht="24" customHeight="1" x14ac:dyDescent="0.25">
      <c r="A280" s="48" t="s">
        <v>643</v>
      </c>
      <c r="B280" s="49" t="s">
        <v>101</v>
      </c>
      <c r="C280" s="48" t="s">
        <v>34</v>
      </c>
      <c r="D280" s="48" t="s">
        <v>102</v>
      </c>
      <c r="E280" s="213" t="s">
        <v>1577</v>
      </c>
      <c r="F280" s="213"/>
      <c r="G280" s="47" t="s">
        <v>36</v>
      </c>
      <c r="H280" s="46">
        <v>1</v>
      </c>
      <c r="I280" s="45">
        <v>31.07</v>
      </c>
      <c r="J280" s="45">
        <v>31.07</v>
      </c>
    </row>
    <row r="281" spans="1:10" ht="24" customHeight="1" x14ac:dyDescent="0.25">
      <c r="A281" s="36" t="s">
        <v>550</v>
      </c>
      <c r="B281" s="37" t="s">
        <v>656</v>
      </c>
      <c r="C281" s="36" t="s">
        <v>34</v>
      </c>
      <c r="D281" s="36" t="s">
        <v>655</v>
      </c>
      <c r="E281" s="211" t="s">
        <v>565</v>
      </c>
      <c r="F281" s="211"/>
      <c r="G281" s="35" t="s">
        <v>654</v>
      </c>
      <c r="H281" s="34">
        <v>0.33300000000000002</v>
      </c>
      <c r="I281" s="33">
        <v>15.15</v>
      </c>
      <c r="J281" s="33">
        <v>5.04</v>
      </c>
    </row>
    <row r="282" spans="1:10" ht="39" customHeight="1" x14ac:dyDescent="0.25">
      <c r="A282" s="36" t="s">
        <v>550</v>
      </c>
      <c r="B282" s="37" t="s">
        <v>1576</v>
      </c>
      <c r="C282" s="36" t="s">
        <v>34</v>
      </c>
      <c r="D282" s="36" t="s">
        <v>1575</v>
      </c>
      <c r="E282" s="211" t="s">
        <v>547</v>
      </c>
      <c r="F282" s="211"/>
      <c r="G282" s="35" t="s">
        <v>36</v>
      </c>
      <c r="H282" s="34">
        <v>1</v>
      </c>
      <c r="I282" s="33">
        <v>21.48</v>
      </c>
      <c r="J282" s="33">
        <v>21.48</v>
      </c>
    </row>
    <row r="283" spans="1:10" ht="24" customHeight="1" x14ac:dyDescent="0.25">
      <c r="A283" s="36" t="s">
        <v>550</v>
      </c>
      <c r="B283" s="37" t="s">
        <v>658</v>
      </c>
      <c r="C283" s="36" t="s">
        <v>34</v>
      </c>
      <c r="D283" s="36" t="s">
        <v>657</v>
      </c>
      <c r="E283" s="211" t="s">
        <v>565</v>
      </c>
      <c r="F283" s="211"/>
      <c r="G283" s="35" t="s">
        <v>654</v>
      </c>
      <c r="H283" s="34">
        <v>0.33300000000000002</v>
      </c>
      <c r="I283" s="33">
        <v>13.67</v>
      </c>
      <c r="J283" s="33">
        <v>4.55</v>
      </c>
    </row>
    <row r="284" spans="1:10" x14ac:dyDescent="0.25">
      <c r="A284" s="31"/>
      <c r="B284" s="31"/>
      <c r="C284" s="31"/>
      <c r="D284" s="31"/>
      <c r="E284" s="31" t="s">
        <v>544</v>
      </c>
      <c r="F284" s="30">
        <v>9.59</v>
      </c>
      <c r="G284" s="31" t="s">
        <v>543</v>
      </c>
      <c r="H284" s="30">
        <v>0</v>
      </c>
      <c r="I284" s="31" t="s">
        <v>542</v>
      </c>
      <c r="J284" s="30">
        <v>9.59</v>
      </c>
    </row>
    <row r="285" spans="1:10" x14ac:dyDescent="0.25">
      <c r="A285" s="31"/>
      <c r="B285" s="31"/>
      <c r="C285" s="31"/>
      <c r="D285" s="31"/>
      <c r="E285" s="31" t="s">
        <v>541</v>
      </c>
      <c r="F285" s="30">
        <v>6.68</v>
      </c>
      <c r="G285" s="31"/>
      <c r="H285" s="212" t="s">
        <v>540</v>
      </c>
      <c r="I285" s="212"/>
      <c r="J285" s="30">
        <v>37.75</v>
      </c>
    </row>
    <row r="286" spans="1:10" ht="49.95" customHeight="1" thickBot="1" x14ac:dyDescent="0.3">
      <c r="A286" s="19"/>
      <c r="B286" s="19"/>
      <c r="C286" s="19"/>
      <c r="D286" s="19"/>
      <c r="E286" s="19"/>
      <c r="F286" s="19"/>
      <c r="G286" s="19" t="s">
        <v>539</v>
      </c>
      <c r="H286" s="29" t="s">
        <v>664</v>
      </c>
      <c r="I286" s="19" t="s">
        <v>537</v>
      </c>
      <c r="J286" s="26">
        <v>151</v>
      </c>
    </row>
    <row r="287" spans="1:10" ht="1.05" customHeight="1" thickTop="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</row>
    <row r="288" spans="1:10" ht="18" customHeight="1" x14ac:dyDescent="0.25">
      <c r="A288" s="24" t="s">
        <v>103</v>
      </c>
      <c r="B288" s="23" t="s">
        <v>3</v>
      </c>
      <c r="C288" s="24" t="s">
        <v>4</v>
      </c>
      <c r="D288" s="24" t="s">
        <v>5</v>
      </c>
      <c r="E288" s="157" t="s">
        <v>636</v>
      </c>
      <c r="F288" s="157"/>
      <c r="G288" s="38" t="s">
        <v>6</v>
      </c>
      <c r="H288" s="23" t="s">
        <v>7</v>
      </c>
      <c r="I288" s="23" t="s">
        <v>8</v>
      </c>
      <c r="J288" s="23" t="s">
        <v>10</v>
      </c>
    </row>
    <row r="289" spans="1:10" ht="25.95" customHeight="1" x14ac:dyDescent="0.25">
      <c r="A289" s="48" t="s">
        <v>643</v>
      </c>
      <c r="B289" s="49" t="s">
        <v>104</v>
      </c>
      <c r="C289" s="48" t="s">
        <v>22</v>
      </c>
      <c r="D289" s="48" t="s">
        <v>105</v>
      </c>
      <c r="E289" s="213" t="s">
        <v>1488</v>
      </c>
      <c r="F289" s="213"/>
      <c r="G289" s="47" t="s">
        <v>36</v>
      </c>
      <c r="H289" s="46">
        <v>1</v>
      </c>
      <c r="I289" s="45">
        <v>10.39</v>
      </c>
      <c r="J289" s="45">
        <v>10.39</v>
      </c>
    </row>
    <row r="290" spans="1:10" ht="25.95" customHeight="1" x14ac:dyDescent="0.25">
      <c r="A290" s="43" t="s">
        <v>686</v>
      </c>
      <c r="B290" s="44" t="s">
        <v>1479</v>
      </c>
      <c r="C290" s="43" t="s">
        <v>22</v>
      </c>
      <c r="D290" s="43" t="s">
        <v>1478</v>
      </c>
      <c r="E290" s="215" t="s">
        <v>683</v>
      </c>
      <c r="F290" s="215"/>
      <c r="G290" s="42" t="s">
        <v>654</v>
      </c>
      <c r="H290" s="41">
        <v>0.222</v>
      </c>
      <c r="I290" s="40">
        <v>16.09</v>
      </c>
      <c r="J290" s="40">
        <v>3.57</v>
      </c>
    </row>
    <row r="291" spans="1:10" ht="24" customHeight="1" x14ac:dyDescent="0.25">
      <c r="A291" s="43" t="s">
        <v>686</v>
      </c>
      <c r="B291" s="44" t="s">
        <v>1481</v>
      </c>
      <c r="C291" s="43" t="s">
        <v>22</v>
      </c>
      <c r="D291" s="43" t="s">
        <v>1480</v>
      </c>
      <c r="E291" s="215" t="s">
        <v>683</v>
      </c>
      <c r="F291" s="215"/>
      <c r="G291" s="42" t="s">
        <v>654</v>
      </c>
      <c r="H291" s="41">
        <v>0.222</v>
      </c>
      <c r="I291" s="40">
        <v>19.14</v>
      </c>
      <c r="J291" s="40">
        <v>4.24</v>
      </c>
    </row>
    <row r="292" spans="1:10" ht="25.95" customHeight="1" x14ac:dyDescent="0.25">
      <c r="A292" s="36" t="s">
        <v>550</v>
      </c>
      <c r="B292" s="37" t="s">
        <v>1574</v>
      </c>
      <c r="C292" s="36" t="s">
        <v>22</v>
      </c>
      <c r="D292" s="36" t="s">
        <v>1573</v>
      </c>
      <c r="E292" s="211" t="s">
        <v>547</v>
      </c>
      <c r="F292" s="211"/>
      <c r="G292" s="35" t="s">
        <v>36</v>
      </c>
      <c r="H292" s="34">
        <v>1</v>
      </c>
      <c r="I292" s="33">
        <v>2.58</v>
      </c>
      <c r="J292" s="33">
        <v>2.58</v>
      </c>
    </row>
    <row r="293" spans="1:10" x14ac:dyDescent="0.25">
      <c r="A293" s="31"/>
      <c r="B293" s="31"/>
      <c r="C293" s="31"/>
      <c r="D293" s="31"/>
      <c r="E293" s="31" t="s">
        <v>544</v>
      </c>
      <c r="F293" s="30">
        <v>6.05</v>
      </c>
      <c r="G293" s="31" t="s">
        <v>543</v>
      </c>
      <c r="H293" s="30">
        <v>0</v>
      </c>
      <c r="I293" s="31" t="s">
        <v>542</v>
      </c>
      <c r="J293" s="30">
        <v>6.05</v>
      </c>
    </row>
    <row r="294" spans="1:10" x14ac:dyDescent="0.25">
      <c r="A294" s="31"/>
      <c r="B294" s="31"/>
      <c r="C294" s="31"/>
      <c r="D294" s="31"/>
      <c r="E294" s="31" t="s">
        <v>541</v>
      </c>
      <c r="F294" s="30">
        <v>2.23</v>
      </c>
      <c r="G294" s="31"/>
      <c r="H294" s="212" t="s">
        <v>540</v>
      </c>
      <c r="I294" s="212"/>
      <c r="J294" s="30">
        <v>12.62</v>
      </c>
    </row>
    <row r="295" spans="1:10" ht="49.95" customHeight="1" thickBot="1" x14ac:dyDescent="0.3">
      <c r="A295" s="19"/>
      <c r="B295" s="19"/>
      <c r="C295" s="19"/>
      <c r="D295" s="19"/>
      <c r="E295" s="19"/>
      <c r="F295" s="19"/>
      <c r="G295" s="19" t="s">
        <v>539</v>
      </c>
      <c r="H295" s="29" t="s">
        <v>1475</v>
      </c>
      <c r="I295" s="19" t="s">
        <v>537</v>
      </c>
      <c r="J295" s="26">
        <v>668.86</v>
      </c>
    </row>
    <row r="296" spans="1:10" ht="1.05" customHeight="1" thickTop="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</row>
    <row r="297" spans="1:10" ht="18" customHeight="1" x14ac:dyDescent="0.25">
      <c r="A297" s="24" t="s">
        <v>106</v>
      </c>
      <c r="B297" s="23" t="s">
        <v>3</v>
      </c>
      <c r="C297" s="24" t="s">
        <v>4</v>
      </c>
      <c r="D297" s="24" t="s">
        <v>5</v>
      </c>
      <c r="E297" s="157" t="s">
        <v>636</v>
      </c>
      <c r="F297" s="157"/>
      <c r="G297" s="38" t="s">
        <v>6</v>
      </c>
      <c r="H297" s="23" t="s">
        <v>7</v>
      </c>
      <c r="I297" s="23" t="s">
        <v>8</v>
      </c>
      <c r="J297" s="23" t="s">
        <v>10</v>
      </c>
    </row>
    <row r="298" spans="1:10" ht="25.95" customHeight="1" x14ac:dyDescent="0.25">
      <c r="A298" s="48" t="s">
        <v>643</v>
      </c>
      <c r="B298" s="49" t="s">
        <v>107</v>
      </c>
      <c r="C298" s="48" t="s">
        <v>108</v>
      </c>
      <c r="D298" s="48" t="s">
        <v>109</v>
      </c>
      <c r="E298" s="213" t="s">
        <v>1064</v>
      </c>
      <c r="F298" s="213"/>
      <c r="G298" s="47" t="s">
        <v>110</v>
      </c>
      <c r="H298" s="46">
        <v>1</v>
      </c>
      <c r="I298" s="45">
        <v>17.52</v>
      </c>
      <c r="J298" s="45">
        <v>17.52</v>
      </c>
    </row>
    <row r="299" spans="1:10" ht="15" customHeight="1" x14ac:dyDescent="0.25">
      <c r="A299" s="24" t="s">
        <v>2</v>
      </c>
      <c r="B299" s="23" t="s">
        <v>3</v>
      </c>
      <c r="C299" s="24" t="s">
        <v>4</v>
      </c>
      <c r="D299" s="24" t="s">
        <v>5</v>
      </c>
      <c r="E299" s="157" t="s">
        <v>636</v>
      </c>
      <c r="F299" s="214"/>
      <c r="G299" s="38" t="s">
        <v>6</v>
      </c>
      <c r="H299" s="23" t="s">
        <v>7</v>
      </c>
      <c r="I299" s="23" t="s">
        <v>8</v>
      </c>
      <c r="J299" s="23" t="s">
        <v>10</v>
      </c>
    </row>
    <row r="300" spans="1:10" ht="24" customHeight="1" x14ac:dyDescent="0.25">
      <c r="A300" s="36" t="s">
        <v>550</v>
      </c>
      <c r="B300" s="37" t="s">
        <v>977</v>
      </c>
      <c r="C300" s="36" t="s">
        <v>108</v>
      </c>
      <c r="D300" s="36" t="s">
        <v>976</v>
      </c>
      <c r="E300" s="211" t="s">
        <v>565</v>
      </c>
      <c r="F300" s="211"/>
      <c r="G300" s="35" t="s">
        <v>564</v>
      </c>
      <c r="H300" s="34">
        <v>0.28000000000000003</v>
      </c>
      <c r="I300" s="33" t="s">
        <v>569</v>
      </c>
      <c r="J300" s="32" t="s">
        <v>1570</v>
      </c>
    </row>
    <row r="301" spans="1:10" ht="24" customHeight="1" x14ac:dyDescent="0.25">
      <c r="A301" s="36" t="s">
        <v>550</v>
      </c>
      <c r="B301" s="37" t="s">
        <v>1034</v>
      </c>
      <c r="C301" s="36" t="s">
        <v>108</v>
      </c>
      <c r="D301" s="36" t="s">
        <v>1033</v>
      </c>
      <c r="E301" s="211" t="s">
        <v>547</v>
      </c>
      <c r="F301" s="211"/>
      <c r="G301" s="35" t="s">
        <v>799</v>
      </c>
      <c r="H301" s="34">
        <v>0.01</v>
      </c>
      <c r="I301" s="33" t="s">
        <v>1032</v>
      </c>
      <c r="J301" s="32" t="s">
        <v>1569</v>
      </c>
    </row>
    <row r="302" spans="1:10" ht="24" customHeight="1" x14ac:dyDescent="0.25">
      <c r="A302" s="43" t="s">
        <v>643</v>
      </c>
      <c r="B302" s="44" t="s">
        <v>985</v>
      </c>
      <c r="C302" s="43" t="s">
        <v>108</v>
      </c>
      <c r="D302" s="43" t="s">
        <v>984</v>
      </c>
      <c r="E302" s="215" t="s">
        <v>640</v>
      </c>
      <c r="F302" s="215"/>
      <c r="G302" s="42" t="s">
        <v>564</v>
      </c>
      <c r="H302" s="41">
        <v>0.28000000000000003</v>
      </c>
      <c r="I302" s="40" t="s">
        <v>983</v>
      </c>
      <c r="J302" s="39" t="s">
        <v>1572</v>
      </c>
    </row>
    <row r="303" spans="1:10" ht="24" customHeight="1" x14ac:dyDescent="0.25">
      <c r="A303" s="36" t="s">
        <v>550</v>
      </c>
      <c r="B303" s="37" t="s">
        <v>1030</v>
      </c>
      <c r="C303" s="36" t="s">
        <v>108</v>
      </c>
      <c r="D303" s="36" t="s">
        <v>1029</v>
      </c>
      <c r="E303" s="211" t="s">
        <v>547</v>
      </c>
      <c r="F303" s="211"/>
      <c r="G303" s="35" t="s">
        <v>1028</v>
      </c>
      <c r="H303" s="34">
        <v>4.0000000000000001E-3</v>
      </c>
      <c r="I303" s="33" t="s">
        <v>1027</v>
      </c>
      <c r="J303" s="32" t="s">
        <v>1025</v>
      </c>
    </row>
    <row r="304" spans="1:10" ht="24" customHeight="1" x14ac:dyDescent="0.25">
      <c r="A304" s="43" t="s">
        <v>643</v>
      </c>
      <c r="B304" s="44" t="s">
        <v>647</v>
      </c>
      <c r="C304" s="43" t="s">
        <v>108</v>
      </c>
      <c r="D304" s="43" t="s">
        <v>646</v>
      </c>
      <c r="E304" s="215" t="s">
        <v>640</v>
      </c>
      <c r="F304" s="215"/>
      <c r="G304" s="42" t="s">
        <v>564</v>
      </c>
      <c r="H304" s="41">
        <v>0.28000000000000003</v>
      </c>
      <c r="I304" s="40" t="s">
        <v>645</v>
      </c>
      <c r="J304" s="39" t="s">
        <v>1571</v>
      </c>
    </row>
    <row r="305" spans="1:10" ht="24" customHeight="1" x14ac:dyDescent="0.25">
      <c r="A305" s="36" t="s">
        <v>550</v>
      </c>
      <c r="B305" s="37" t="s">
        <v>567</v>
      </c>
      <c r="C305" s="36" t="s">
        <v>108</v>
      </c>
      <c r="D305" s="36" t="s">
        <v>566</v>
      </c>
      <c r="E305" s="211" t="s">
        <v>565</v>
      </c>
      <c r="F305" s="211"/>
      <c r="G305" s="35" t="s">
        <v>564</v>
      </c>
      <c r="H305" s="34">
        <v>0.28000000000000003</v>
      </c>
      <c r="I305" s="33" t="s">
        <v>563</v>
      </c>
      <c r="J305" s="32" t="s">
        <v>1567</v>
      </c>
    </row>
    <row r="306" spans="1:10" ht="25.95" customHeight="1" x14ac:dyDescent="0.25">
      <c r="A306" s="36" t="s">
        <v>550</v>
      </c>
      <c r="B306" s="37" t="s">
        <v>1566</v>
      </c>
      <c r="C306" s="36" t="s">
        <v>108</v>
      </c>
      <c r="D306" s="36" t="s">
        <v>1565</v>
      </c>
      <c r="E306" s="211" t="s">
        <v>547</v>
      </c>
      <c r="F306" s="211"/>
      <c r="G306" s="35" t="s">
        <v>110</v>
      </c>
      <c r="H306" s="34">
        <v>1</v>
      </c>
      <c r="I306" s="33" t="s">
        <v>1564</v>
      </c>
      <c r="J306" s="32" t="s">
        <v>1564</v>
      </c>
    </row>
    <row r="307" spans="1:10" ht="40.049999999999997" customHeight="1" x14ac:dyDescent="0.25">
      <c r="A307" s="216" t="s">
        <v>637</v>
      </c>
      <c r="B307" s="214"/>
      <c r="C307" s="214"/>
      <c r="D307" s="214"/>
      <c r="E307" s="214"/>
      <c r="F307" s="214"/>
      <c r="G307" s="214"/>
      <c r="H307" s="214"/>
      <c r="I307" s="214"/>
      <c r="J307" s="214"/>
    </row>
    <row r="308" spans="1:10" ht="15" customHeight="1" x14ac:dyDescent="0.25">
      <c r="A308" s="24" t="s">
        <v>2</v>
      </c>
      <c r="B308" s="23" t="s">
        <v>3</v>
      </c>
      <c r="C308" s="24" t="s">
        <v>4</v>
      </c>
      <c r="D308" s="24" t="s">
        <v>5</v>
      </c>
      <c r="E308" s="157" t="s">
        <v>636</v>
      </c>
      <c r="F308" s="214"/>
      <c r="G308" s="38" t="s">
        <v>6</v>
      </c>
      <c r="H308" s="23" t="s">
        <v>7</v>
      </c>
      <c r="I308" s="23" t="s">
        <v>8</v>
      </c>
      <c r="J308" s="23" t="s">
        <v>10</v>
      </c>
    </row>
    <row r="309" spans="1:10" ht="24" customHeight="1" x14ac:dyDescent="0.25">
      <c r="A309" s="36" t="s">
        <v>550</v>
      </c>
      <c r="B309" s="37" t="s">
        <v>977</v>
      </c>
      <c r="C309" s="36" t="s">
        <v>108</v>
      </c>
      <c r="D309" s="36" t="s">
        <v>976</v>
      </c>
      <c r="E309" s="211" t="s">
        <v>565</v>
      </c>
      <c r="F309" s="211"/>
      <c r="G309" s="35" t="s">
        <v>564</v>
      </c>
      <c r="H309" s="34">
        <v>0.28000000000000003</v>
      </c>
      <c r="I309" s="33" t="s">
        <v>569</v>
      </c>
      <c r="J309" s="32" t="s">
        <v>1570</v>
      </c>
    </row>
    <row r="310" spans="1:10" ht="24" customHeight="1" x14ac:dyDescent="0.25">
      <c r="A310" s="36" t="s">
        <v>550</v>
      </c>
      <c r="B310" s="37" t="s">
        <v>1034</v>
      </c>
      <c r="C310" s="36" t="s">
        <v>108</v>
      </c>
      <c r="D310" s="36" t="s">
        <v>1033</v>
      </c>
      <c r="E310" s="211" t="s">
        <v>547</v>
      </c>
      <c r="F310" s="211"/>
      <c r="G310" s="35" t="s">
        <v>799</v>
      </c>
      <c r="H310" s="34">
        <v>0.01</v>
      </c>
      <c r="I310" s="33" t="s">
        <v>1032</v>
      </c>
      <c r="J310" s="32" t="s">
        <v>1569</v>
      </c>
    </row>
    <row r="311" spans="1:10" ht="24" customHeight="1" x14ac:dyDescent="0.25">
      <c r="A311" s="36" t="s">
        <v>550</v>
      </c>
      <c r="B311" s="37" t="s">
        <v>619</v>
      </c>
      <c r="C311" s="36" t="s">
        <v>108</v>
      </c>
      <c r="D311" s="36" t="s">
        <v>618</v>
      </c>
      <c r="E311" s="211" t="s">
        <v>547</v>
      </c>
      <c r="F311" s="211"/>
      <c r="G311" s="35" t="s">
        <v>617</v>
      </c>
      <c r="H311" s="34">
        <v>1.2880000000000001E-3</v>
      </c>
      <c r="I311" s="33" t="s">
        <v>616</v>
      </c>
      <c r="J311" s="32" t="s">
        <v>620</v>
      </c>
    </row>
    <row r="312" spans="1:10" ht="24" customHeight="1" x14ac:dyDescent="0.25">
      <c r="A312" s="36" t="s">
        <v>550</v>
      </c>
      <c r="B312" s="37" t="s">
        <v>631</v>
      </c>
      <c r="C312" s="36" t="s">
        <v>108</v>
      </c>
      <c r="D312" s="36" t="s">
        <v>630</v>
      </c>
      <c r="E312" s="211" t="s">
        <v>607</v>
      </c>
      <c r="F312" s="211"/>
      <c r="G312" s="35" t="s">
        <v>110</v>
      </c>
      <c r="H312" s="34">
        <v>2.5200000000000001E-3</v>
      </c>
      <c r="I312" s="33" t="s">
        <v>629</v>
      </c>
      <c r="J312" s="32" t="s">
        <v>624</v>
      </c>
    </row>
    <row r="313" spans="1:10" ht="24" customHeight="1" x14ac:dyDescent="0.25">
      <c r="A313" s="36" t="s">
        <v>550</v>
      </c>
      <c r="B313" s="37" t="s">
        <v>970</v>
      </c>
      <c r="C313" s="36" t="s">
        <v>108</v>
      </c>
      <c r="D313" s="36" t="s">
        <v>969</v>
      </c>
      <c r="E313" s="211" t="s">
        <v>547</v>
      </c>
      <c r="F313" s="211"/>
      <c r="G313" s="35" t="s">
        <v>110</v>
      </c>
      <c r="H313" s="34">
        <v>1.12E-4</v>
      </c>
      <c r="I313" s="33" t="s">
        <v>968</v>
      </c>
      <c r="J313" s="32" t="s">
        <v>545</v>
      </c>
    </row>
    <row r="314" spans="1:10" ht="24" customHeight="1" x14ac:dyDescent="0.25">
      <c r="A314" s="36" t="s">
        <v>550</v>
      </c>
      <c r="B314" s="37" t="s">
        <v>604</v>
      </c>
      <c r="C314" s="36" t="s">
        <v>108</v>
      </c>
      <c r="D314" s="36" t="s">
        <v>603</v>
      </c>
      <c r="E314" s="211" t="s">
        <v>547</v>
      </c>
      <c r="F314" s="211"/>
      <c r="G314" s="35" t="s">
        <v>110</v>
      </c>
      <c r="H314" s="34">
        <v>5.7008000000000003E-2</v>
      </c>
      <c r="I314" s="33" t="s">
        <v>602</v>
      </c>
      <c r="J314" s="32" t="s">
        <v>1393</v>
      </c>
    </row>
    <row r="315" spans="1:10" ht="24" customHeight="1" x14ac:dyDescent="0.25">
      <c r="A315" s="36" t="s">
        <v>550</v>
      </c>
      <c r="B315" s="37" t="s">
        <v>967</v>
      </c>
      <c r="C315" s="36" t="s">
        <v>108</v>
      </c>
      <c r="D315" s="36" t="s">
        <v>966</v>
      </c>
      <c r="E315" s="211" t="s">
        <v>547</v>
      </c>
      <c r="F315" s="211"/>
      <c r="G315" s="35" t="s">
        <v>110</v>
      </c>
      <c r="H315" s="34">
        <v>1.12E-4</v>
      </c>
      <c r="I315" s="33" t="s">
        <v>965</v>
      </c>
      <c r="J315" s="32" t="s">
        <v>545</v>
      </c>
    </row>
    <row r="316" spans="1:10" ht="24" customHeight="1" x14ac:dyDescent="0.25">
      <c r="A316" s="36" t="s">
        <v>550</v>
      </c>
      <c r="B316" s="37" t="s">
        <v>600</v>
      </c>
      <c r="C316" s="36" t="s">
        <v>108</v>
      </c>
      <c r="D316" s="36" t="s">
        <v>599</v>
      </c>
      <c r="E316" s="211" t="s">
        <v>547</v>
      </c>
      <c r="F316" s="211"/>
      <c r="G316" s="35" t="s">
        <v>110</v>
      </c>
      <c r="H316" s="34">
        <v>4.4659999999999998E-2</v>
      </c>
      <c r="I316" s="33" t="s">
        <v>598</v>
      </c>
      <c r="J316" s="32" t="s">
        <v>1382</v>
      </c>
    </row>
    <row r="317" spans="1:10" ht="25.95" customHeight="1" x14ac:dyDescent="0.25">
      <c r="A317" s="36" t="s">
        <v>550</v>
      </c>
      <c r="B317" s="37" t="s">
        <v>623</v>
      </c>
      <c r="C317" s="36" t="s">
        <v>108</v>
      </c>
      <c r="D317" s="36" t="s">
        <v>622</v>
      </c>
      <c r="E317" s="211" t="s">
        <v>547</v>
      </c>
      <c r="F317" s="211"/>
      <c r="G317" s="35" t="s">
        <v>617</v>
      </c>
      <c r="H317" s="34">
        <v>4.4799999999999999E-4</v>
      </c>
      <c r="I317" s="33" t="s">
        <v>621</v>
      </c>
      <c r="J317" s="32" t="s">
        <v>624</v>
      </c>
    </row>
    <row r="318" spans="1:10" ht="24" customHeight="1" x14ac:dyDescent="0.25">
      <c r="A318" s="36" t="s">
        <v>550</v>
      </c>
      <c r="B318" s="37" t="s">
        <v>964</v>
      </c>
      <c r="C318" s="36" t="s">
        <v>108</v>
      </c>
      <c r="D318" s="36" t="s">
        <v>963</v>
      </c>
      <c r="E318" s="211" t="s">
        <v>547</v>
      </c>
      <c r="F318" s="211"/>
      <c r="G318" s="35" t="s">
        <v>110</v>
      </c>
      <c r="H318" s="34">
        <v>1.6799999999999999E-4</v>
      </c>
      <c r="I318" s="33" t="s">
        <v>962</v>
      </c>
      <c r="J318" s="32" t="s">
        <v>545</v>
      </c>
    </row>
    <row r="319" spans="1:10" ht="24" customHeight="1" x14ac:dyDescent="0.25">
      <c r="A319" s="36" t="s">
        <v>550</v>
      </c>
      <c r="B319" s="37" t="s">
        <v>961</v>
      </c>
      <c r="C319" s="36" t="s">
        <v>108</v>
      </c>
      <c r="D319" s="36" t="s">
        <v>960</v>
      </c>
      <c r="E319" s="211" t="s">
        <v>547</v>
      </c>
      <c r="F319" s="211"/>
      <c r="G319" s="35" t="s">
        <v>110</v>
      </c>
      <c r="H319" s="34">
        <v>3.0800000000000001E-4</v>
      </c>
      <c r="I319" s="33" t="s">
        <v>959</v>
      </c>
      <c r="J319" s="32" t="s">
        <v>545</v>
      </c>
    </row>
    <row r="320" spans="1:10" ht="25.95" customHeight="1" x14ac:dyDescent="0.25">
      <c r="A320" s="36" t="s">
        <v>550</v>
      </c>
      <c r="B320" s="37" t="s">
        <v>611</v>
      </c>
      <c r="C320" s="36" t="s">
        <v>108</v>
      </c>
      <c r="D320" s="36" t="s">
        <v>610</v>
      </c>
      <c r="E320" s="211" t="s">
        <v>547</v>
      </c>
      <c r="F320" s="211"/>
      <c r="G320" s="35" t="s">
        <v>110</v>
      </c>
      <c r="H320" s="34">
        <v>3.3599999999999998E-4</v>
      </c>
      <c r="I320" s="33" t="s">
        <v>602</v>
      </c>
      <c r="J320" s="32" t="s">
        <v>545</v>
      </c>
    </row>
    <row r="321" spans="1:10" ht="24" customHeight="1" x14ac:dyDescent="0.25">
      <c r="A321" s="36" t="s">
        <v>550</v>
      </c>
      <c r="B321" s="37" t="s">
        <v>583</v>
      </c>
      <c r="C321" s="36" t="s">
        <v>108</v>
      </c>
      <c r="D321" s="36" t="s">
        <v>582</v>
      </c>
      <c r="E321" s="211" t="s">
        <v>547</v>
      </c>
      <c r="F321" s="211"/>
      <c r="G321" s="35" t="s">
        <v>110</v>
      </c>
      <c r="H321" s="34">
        <v>1.008E-3</v>
      </c>
      <c r="I321" s="33" t="s">
        <v>581</v>
      </c>
      <c r="J321" s="32" t="s">
        <v>620</v>
      </c>
    </row>
    <row r="322" spans="1:10" ht="25.95" customHeight="1" x14ac:dyDescent="0.25">
      <c r="A322" s="36" t="s">
        <v>550</v>
      </c>
      <c r="B322" s="37" t="s">
        <v>574</v>
      </c>
      <c r="C322" s="36" t="s">
        <v>108</v>
      </c>
      <c r="D322" s="36" t="s">
        <v>573</v>
      </c>
      <c r="E322" s="211" t="s">
        <v>547</v>
      </c>
      <c r="F322" s="211"/>
      <c r="G322" s="35" t="s">
        <v>110</v>
      </c>
      <c r="H322" s="34">
        <v>1.12E-4</v>
      </c>
      <c r="I322" s="33" t="s">
        <v>572</v>
      </c>
      <c r="J322" s="32" t="s">
        <v>545</v>
      </c>
    </row>
    <row r="323" spans="1:10" ht="24" customHeight="1" x14ac:dyDescent="0.25">
      <c r="A323" s="36" t="s">
        <v>550</v>
      </c>
      <c r="B323" s="37" t="s">
        <v>958</v>
      </c>
      <c r="C323" s="36" t="s">
        <v>108</v>
      </c>
      <c r="D323" s="36" t="s">
        <v>957</v>
      </c>
      <c r="E323" s="211" t="s">
        <v>547</v>
      </c>
      <c r="F323" s="211"/>
      <c r="G323" s="35" t="s">
        <v>110</v>
      </c>
      <c r="H323" s="34">
        <v>2.8E-5</v>
      </c>
      <c r="I323" s="33" t="s">
        <v>956</v>
      </c>
      <c r="J323" s="32" t="s">
        <v>545</v>
      </c>
    </row>
    <row r="324" spans="1:10" ht="24" customHeight="1" x14ac:dyDescent="0.25">
      <c r="A324" s="36" t="s">
        <v>550</v>
      </c>
      <c r="B324" s="37" t="s">
        <v>955</v>
      </c>
      <c r="C324" s="36" t="s">
        <v>108</v>
      </c>
      <c r="D324" s="36" t="s">
        <v>954</v>
      </c>
      <c r="E324" s="211" t="s">
        <v>547</v>
      </c>
      <c r="F324" s="211"/>
      <c r="G324" s="35" t="s">
        <v>110</v>
      </c>
      <c r="H324" s="34">
        <v>2.8E-5</v>
      </c>
      <c r="I324" s="33" t="s">
        <v>953</v>
      </c>
      <c r="J324" s="32" t="s">
        <v>545</v>
      </c>
    </row>
    <row r="325" spans="1:10" ht="24" customHeight="1" x14ac:dyDescent="0.25">
      <c r="A325" s="36" t="s">
        <v>550</v>
      </c>
      <c r="B325" s="37" t="s">
        <v>635</v>
      </c>
      <c r="C325" s="36" t="s">
        <v>108</v>
      </c>
      <c r="D325" s="36" t="s">
        <v>634</v>
      </c>
      <c r="E325" s="211" t="s">
        <v>547</v>
      </c>
      <c r="F325" s="211"/>
      <c r="G325" s="35" t="s">
        <v>110</v>
      </c>
      <c r="H325" s="34">
        <v>8.4000000000000003E-4</v>
      </c>
      <c r="I325" s="33" t="s">
        <v>633</v>
      </c>
      <c r="J325" s="32" t="s">
        <v>1050</v>
      </c>
    </row>
    <row r="326" spans="1:10" ht="24" customHeight="1" x14ac:dyDescent="0.25">
      <c r="A326" s="36" t="s">
        <v>550</v>
      </c>
      <c r="B326" s="37" t="s">
        <v>952</v>
      </c>
      <c r="C326" s="36" t="s">
        <v>108</v>
      </c>
      <c r="D326" s="36" t="s">
        <v>951</v>
      </c>
      <c r="E326" s="211" t="s">
        <v>547</v>
      </c>
      <c r="F326" s="211"/>
      <c r="G326" s="35" t="s">
        <v>110</v>
      </c>
      <c r="H326" s="34">
        <v>1.9599999999999999E-4</v>
      </c>
      <c r="I326" s="33" t="s">
        <v>950</v>
      </c>
      <c r="J326" s="32" t="s">
        <v>545</v>
      </c>
    </row>
    <row r="327" spans="1:10" ht="24" customHeight="1" x14ac:dyDescent="0.25">
      <c r="A327" s="36" t="s">
        <v>550</v>
      </c>
      <c r="B327" s="37" t="s">
        <v>587</v>
      </c>
      <c r="C327" s="36" t="s">
        <v>108</v>
      </c>
      <c r="D327" s="36" t="s">
        <v>586</v>
      </c>
      <c r="E327" s="211" t="s">
        <v>547</v>
      </c>
      <c r="F327" s="211"/>
      <c r="G327" s="35" t="s">
        <v>585</v>
      </c>
      <c r="H327" s="34">
        <v>4.4799999999999999E-4</v>
      </c>
      <c r="I327" s="33" t="s">
        <v>584</v>
      </c>
      <c r="J327" s="32" t="s">
        <v>545</v>
      </c>
    </row>
    <row r="328" spans="1:10" ht="25.95" customHeight="1" x14ac:dyDescent="0.25">
      <c r="A328" s="36" t="s">
        <v>550</v>
      </c>
      <c r="B328" s="37" t="s">
        <v>609</v>
      </c>
      <c r="C328" s="36" t="s">
        <v>108</v>
      </c>
      <c r="D328" s="36" t="s">
        <v>608</v>
      </c>
      <c r="E328" s="211" t="s">
        <v>607</v>
      </c>
      <c r="F328" s="211"/>
      <c r="G328" s="35" t="s">
        <v>110</v>
      </c>
      <c r="H328" s="34">
        <v>5.7008000000000003E-2</v>
      </c>
      <c r="I328" s="33" t="s">
        <v>606</v>
      </c>
      <c r="J328" s="32" t="s">
        <v>981</v>
      </c>
    </row>
    <row r="329" spans="1:10" ht="24" customHeight="1" x14ac:dyDescent="0.25">
      <c r="A329" s="36" t="s">
        <v>550</v>
      </c>
      <c r="B329" s="37" t="s">
        <v>615</v>
      </c>
      <c r="C329" s="36" t="s">
        <v>108</v>
      </c>
      <c r="D329" s="36" t="s">
        <v>614</v>
      </c>
      <c r="E329" s="211" t="s">
        <v>547</v>
      </c>
      <c r="F329" s="211"/>
      <c r="G329" s="35" t="s">
        <v>110</v>
      </c>
      <c r="H329" s="34">
        <v>2.5200000000000001E-3</v>
      </c>
      <c r="I329" s="33" t="s">
        <v>613</v>
      </c>
      <c r="J329" s="32" t="s">
        <v>1568</v>
      </c>
    </row>
    <row r="330" spans="1:10" ht="24" customHeight="1" x14ac:dyDescent="0.25">
      <c r="A330" s="36" t="s">
        <v>550</v>
      </c>
      <c r="B330" s="37" t="s">
        <v>628</v>
      </c>
      <c r="C330" s="36" t="s">
        <v>108</v>
      </c>
      <c r="D330" s="36" t="s">
        <v>627</v>
      </c>
      <c r="E330" s="211" t="s">
        <v>607</v>
      </c>
      <c r="F330" s="211"/>
      <c r="G330" s="35" t="s">
        <v>626</v>
      </c>
      <c r="H330" s="34">
        <v>2.24E-4</v>
      </c>
      <c r="I330" s="33" t="s">
        <v>625</v>
      </c>
      <c r="J330" s="32" t="s">
        <v>708</v>
      </c>
    </row>
    <row r="331" spans="1:10" ht="24" customHeight="1" x14ac:dyDescent="0.25">
      <c r="A331" s="36" t="s">
        <v>550</v>
      </c>
      <c r="B331" s="37" t="s">
        <v>590</v>
      </c>
      <c r="C331" s="36" t="s">
        <v>108</v>
      </c>
      <c r="D331" s="36" t="s">
        <v>589</v>
      </c>
      <c r="E331" s="211" t="s">
        <v>547</v>
      </c>
      <c r="F331" s="211"/>
      <c r="G331" s="35" t="s">
        <v>110</v>
      </c>
      <c r="H331" s="34">
        <v>2.5200000000000001E-3</v>
      </c>
      <c r="I331" s="33" t="s">
        <v>588</v>
      </c>
      <c r="J331" s="32" t="s">
        <v>545</v>
      </c>
    </row>
    <row r="332" spans="1:10" ht="24" customHeight="1" x14ac:dyDescent="0.25">
      <c r="A332" s="36" t="s">
        <v>550</v>
      </c>
      <c r="B332" s="37" t="s">
        <v>1030</v>
      </c>
      <c r="C332" s="36" t="s">
        <v>108</v>
      </c>
      <c r="D332" s="36" t="s">
        <v>1029</v>
      </c>
      <c r="E332" s="211" t="s">
        <v>547</v>
      </c>
      <c r="F332" s="211"/>
      <c r="G332" s="35" t="s">
        <v>1028</v>
      </c>
      <c r="H332" s="34">
        <v>4.0000000000000001E-3</v>
      </c>
      <c r="I332" s="33" t="s">
        <v>1027</v>
      </c>
      <c r="J332" s="32" t="s">
        <v>1025</v>
      </c>
    </row>
    <row r="333" spans="1:10" ht="24" customHeight="1" x14ac:dyDescent="0.25">
      <c r="A333" s="36" t="s">
        <v>550</v>
      </c>
      <c r="B333" s="37" t="s">
        <v>596</v>
      </c>
      <c r="C333" s="36" t="s">
        <v>108</v>
      </c>
      <c r="D333" s="36" t="s">
        <v>595</v>
      </c>
      <c r="E333" s="211" t="s">
        <v>547</v>
      </c>
      <c r="F333" s="211"/>
      <c r="G333" s="35" t="s">
        <v>110</v>
      </c>
      <c r="H333" s="34">
        <v>5.5999999999999999E-5</v>
      </c>
      <c r="I333" s="33" t="s">
        <v>594</v>
      </c>
      <c r="J333" s="32" t="s">
        <v>545</v>
      </c>
    </row>
    <row r="334" spans="1:10" ht="24" customHeight="1" x14ac:dyDescent="0.25">
      <c r="A334" s="36" t="s">
        <v>550</v>
      </c>
      <c r="B334" s="37" t="s">
        <v>593</v>
      </c>
      <c r="C334" s="36" t="s">
        <v>108</v>
      </c>
      <c r="D334" s="36" t="s">
        <v>592</v>
      </c>
      <c r="E334" s="211" t="s">
        <v>547</v>
      </c>
      <c r="F334" s="211"/>
      <c r="G334" s="35" t="s">
        <v>110</v>
      </c>
      <c r="H334" s="34">
        <v>8.3999999999999995E-5</v>
      </c>
      <c r="I334" s="33" t="s">
        <v>591</v>
      </c>
      <c r="J334" s="32" t="s">
        <v>545</v>
      </c>
    </row>
    <row r="335" spans="1:10" ht="25.95" customHeight="1" x14ac:dyDescent="0.25">
      <c r="A335" s="36" t="s">
        <v>550</v>
      </c>
      <c r="B335" s="37" t="s">
        <v>580</v>
      </c>
      <c r="C335" s="36" t="s">
        <v>108</v>
      </c>
      <c r="D335" s="36" t="s">
        <v>579</v>
      </c>
      <c r="E335" s="211" t="s">
        <v>547</v>
      </c>
      <c r="F335" s="211"/>
      <c r="G335" s="35" t="s">
        <v>110</v>
      </c>
      <c r="H335" s="34">
        <v>5.5999999999999999E-5</v>
      </c>
      <c r="I335" s="33" t="s">
        <v>578</v>
      </c>
      <c r="J335" s="32" t="s">
        <v>545</v>
      </c>
    </row>
    <row r="336" spans="1:10" ht="24" customHeight="1" x14ac:dyDescent="0.25">
      <c r="A336" s="36" t="s">
        <v>550</v>
      </c>
      <c r="B336" s="37" t="s">
        <v>577</v>
      </c>
      <c r="C336" s="36" t="s">
        <v>108</v>
      </c>
      <c r="D336" s="36" t="s">
        <v>576</v>
      </c>
      <c r="E336" s="211" t="s">
        <v>547</v>
      </c>
      <c r="F336" s="211"/>
      <c r="G336" s="35" t="s">
        <v>110</v>
      </c>
      <c r="H336" s="34">
        <v>2.8E-5</v>
      </c>
      <c r="I336" s="33" t="s">
        <v>575</v>
      </c>
      <c r="J336" s="32" t="s">
        <v>545</v>
      </c>
    </row>
    <row r="337" spans="1:10" ht="24" customHeight="1" x14ac:dyDescent="0.25">
      <c r="A337" s="36" t="s">
        <v>550</v>
      </c>
      <c r="B337" s="37" t="s">
        <v>567</v>
      </c>
      <c r="C337" s="36" t="s">
        <v>108</v>
      </c>
      <c r="D337" s="36" t="s">
        <v>566</v>
      </c>
      <c r="E337" s="211" t="s">
        <v>565</v>
      </c>
      <c r="F337" s="211"/>
      <c r="G337" s="35" t="s">
        <v>564</v>
      </c>
      <c r="H337" s="34">
        <v>0.28000000000000003</v>
      </c>
      <c r="I337" s="33" t="s">
        <v>563</v>
      </c>
      <c r="J337" s="32" t="s">
        <v>1567</v>
      </c>
    </row>
    <row r="338" spans="1:10" ht="25.95" customHeight="1" x14ac:dyDescent="0.25">
      <c r="A338" s="36" t="s">
        <v>550</v>
      </c>
      <c r="B338" s="37" t="s">
        <v>1566</v>
      </c>
      <c r="C338" s="36" t="s">
        <v>108</v>
      </c>
      <c r="D338" s="36" t="s">
        <v>1565</v>
      </c>
      <c r="E338" s="211" t="s">
        <v>547</v>
      </c>
      <c r="F338" s="211"/>
      <c r="G338" s="35" t="s">
        <v>110</v>
      </c>
      <c r="H338" s="34">
        <v>1</v>
      </c>
      <c r="I338" s="33" t="s">
        <v>1564</v>
      </c>
      <c r="J338" s="32" t="s">
        <v>1564</v>
      </c>
    </row>
    <row r="339" spans="1:10" x14ac:dyDescent="0.25">
      <c r="A339" s="31"/>
      <c r="B339" s="31"/>
      <c r="C339" s="31"/>
      <c r="D339" s="31"/>
      <c r="E339" s="31" t="s">
        <v>544</v>
      </c>
      <c r="F339" s="30">
        <v>7.05</v>
      </c>
      <c r="G339" s="31" t="s">
        <v>543</v>
      </c>
      <c r="H339" s="30">
        <v>0</v>
      </c>
      <c r="I339" s="31" t="s">
        <v>542</v>
      </c>
      <c r="J339" s="30">
        <v>7.05</v>
      </c>
    </row>
    <row r="340" spans="1:10" x14ac:dyDescent="0.25">
      <c r="A340" s="31"/>
      <c r="B340" s="31"/>
      <c r="C340" s="31"/>
      <c r="D340" s="31"/>
      <c r="E340" s="31" t="s">
        <v>541</v>
      </c>
      <c r="F340" s="30">
        <v>3.76</v>
      </c>
      <c r="G340" s="31"/>
      <c r="H340" s="212" t="s">
        <v>540</v>
      </c>
      <c r="I340" s="212"/>
      <c r="J340" s="30">
        <v>21.28</v>
      </c>
    </row>
    <row r="341" spans="1:10" ht="49.95" customHeight="1" thickBot="1" x14ac:dyDescent="0.3">
      <c r="A341" s="19"/>
      <c r="B341" s="19"/>
      <c r="C341" s="19"/>
      <c r="D341" s="19"/>
      <c r="E341" s="19"/>
      <c r="F341" s="19"/>
      <c r="G341" s="19" t="s">
        <v>539</v>
      </c>
      <c r="H341" s="29" t="s">
        <v>538</v>
      </c>
      <c r="I341" s="19" t="s">
        <v>537</v>
      </c>
      <c r="J341" s="26">
        <v>21.28</v>
      </c>
    </row>
    <row r="342" spans="1:10" ht="1.05" customHeight="1" thickTop="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</row>
    <row r="343" spans="1:10" ht="18" customHeight="1" x14ac:dyDescent="0.25">
      <c r="A343" s="24" t="s">
        <v>111</v>
      </c>
      <c r="B343" s="23" t="s">
        <v>3</v>
      </c>
      <c r="C343" s="24" t="s">
        <v>4</v>
      </c>
      <c r="D343" s="24" t="s">
        <v>5</v>
      </c>
      <c r="E343" s="157" t="s">
        <v>636</v>
      </c>
      <c r="F343" s="157"/>
      <c r="G343" s="38" t="s">
        <v>6</v>
      </c>
      <c r="H343" s="23" t="s">
        <v>7</v>
      </c>
      <c r="I343" s="23" t="s">
        <v>8</v>
      </c>
      <c r="J343" s="23" t="s">
        <v>10</v>
      </c>
    </row>
    <row r="344" spans="1:10" ht="39" customHeight="1" x14ac:dyDescent="0.25">
      <c r="A344" s="48" t="s">
        <v>643</v>
      </c>
      <c r="B344" s="49" t="s">
        <v>112</v>
      </c>
      <c r="C344" s="48" t="s">
        <v>22</v>
      </c>
      <c r="D344" s="48" t="s">
        <v>113</v>
      </c>
      <c r="E344" s="213" t="s">
        <v>1563</v>
      </c>
      <c r="F344" s="213"/>
      <c r="G344" s="47" t="s">
        <v>36</v>
      </c>
      <c r="H344" s="46">
        <v>1</v>
      </c>
      <c r="I344" s="45">
        <v>10.32</v>
      </c>
      <c r="J344" s="45">
        <v>10.32</v>
      </c>
    </row>
    <row r="345" spans="1:10" ht="24" customHeight="1" x14ac:dyDescent="0.25">
      <c r="A345" s="43" t="s">
        <v>686</v>
      </c>
      <c r="B345" s="44" t="s">
        <v>1481</v>
      </c>
      <c r="C345" s="43" t="s">
        <v>22</v>
      </c>
      <c r="D345" s="43" t="s">
        <v>1480</v>
      </c>
      <c r="E345" s="215" t="s">
        <v>683</v>
      </c>
      <c r="F345" s="215"/>
      <c r="G345" s="42" t="s">
        <v>654</v>
      </c>
      <c r="H345" s="41">
        <v>0.28470000000000001</v>
      </c>
      <c r="I345" s="40">
        <v>19.14</v>
      </c>
      <c r="J345" s="40">
        <v>5.44</v>
      </c>
    </row>
    <row r="346" spans="1:10" ht="25.95" customHeight="1" x14ac:dyDescent="0.25">
      <c r="A346" s="43" t="s">
        <v>686</v>
      </c>
      <c r="B346" s="44" t="s">
        <v>1479</v>
      </c>
      <c r="C346" s="43" t="s">
        <v>22</v>
      </c>
      <c r="D346" s="43" t="s">
        <v>1478</v>
      </c>
      <c r="E346" s="215" t="s">
        <v>683</v>
      </c>
      <c r="F346" s="215"/>
      <c r="G346" s="42" t="s">
        <v>654</v>
      </c>
      <c r="H346" s="41">
        <v>0.28470000000000001</v>
      </c>
      <c r="I346" s="40">
        <v>16.09</v>
      </c>
      <c r="J346" s="40">
        <v>4.58</v>
      </c>
    </row>
    <row r="347" spans="1:10" ht="25.95" customHeight="1" x14ac:dyDescent="0.25">
      <c r="A347" s="36" t="s">
        <v>550</v>
      </c>
      <c r="B347" s="37" t="s">
        <v>1562</v>
      </c>
      <c r="C347" s="36" t="s">
        <v>22</v>
      </c>
      <c r="D347" s="36" t="s">
        <v>1561</v>
      </c>
      <c r="E347" s="211" t="s">
        <v>547</v>
      </c>
      <c r="F347" s="211"/>
      <c r="G347" s="35" t="s">
        <v>36</v>
      </c>
      <c r="H347" s="34">
        <v>1</v>
      </c>
      <c r="I347" s="33">
        <v>0.3</v>
      </c>
      <c r="J347" s="33">
        <v>0.3</v>
      </c>
    </row>
    <row r="348" spans="1:10" x14ac:dyDescent="0.25">
      <c r="A348" s="31"/>
      <c r="B348" s="31"/>
      <c r="C348" s="31"/>
      <c r="D348" s="31"/>
      <c r="E348" s="31" t="s">
        <v>544</v>
      </c>
      <c r="F348" s="30">
        <v>7.76</v>
      </c>
      <c r="G348" s="31" t="s">
        <v>543</v>
      </c>
      <c r="H348" s="30">
        <v>0</v>
      </c>
      <c r="I348" s="31" t="s">
        <v>542</v>
      </c>
      <c r="J348" s="30">
        <v>7.76</v>
      </c>
    </row>
    <row r="349" spans="1:10" x14ac:dyDescent="0.25">
      <c r="A349" s="31"/>
      <c r="B349" s="31"/>
      <c r="C349" s="31"/>
      <c r="D349" s="31"/>
      <c r="E349" s="31" t="s">
        <v>541</v>
      </c>
      <c r="F349" s="30">
        <v>2.21</v>
      </c>
      <c r="G349" s="31"/>
      <c r="H349" s="212" t="s">
        <v>540</v>
      </c>
      <c r="I349" s="212"/>
      <c r="J349" s="30">
        <v>12.53</v>
      </c>
    </row>
    <row r="350" spans="1:10" ht="49.95" customHeight="1" thickBot="1" x14ac:dyDescent="0.3">
      <c r="A350" s="19"/>
      <c r="B350" s="19"/>
      <c r="C350" s="19"/>
      <c r="D350" s="19"/>
      <c r="E350" s="19"/>
      <c r="F350" s="19"/>
      <c r="G350" s="19" t="s">
        <v>539</v>
      </c>
      <c r="H350" s="29" t="s">
        <v>988</v>
      </c>
      <c r="I350" s="19" t="s">
        <v>537</v>
      </c>
      <c r="J350" s="26">
        <v>25.06</v>
      </c>
    </row>
    <row r="351" spans="1:10" ht="1.05" customHeight="1" thickTop="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</row>
    <row r="352" spans="1:10" ht="18" customHeight="1" x14ac:dyDescent="0.25">
      <c r="A352" s="24" t="s">
        <v>114</v>
      </c>
      <c r="B352" s="23" t="s">
        <v>3</v>
      </c>
      <c r="C352" s="24" t="s">
        <v>4</v>
      </c>
      <c r="D352" s="24" t="s">
        <v>5</v>
      </c>
      <c r="E352" s="157" t="s">
        <v>636</v>
      </c>
      <c r="F352" s="157"/>
      <c r="G352" s="38" t="s">
        <v>6</v>
      </c>
      <c r="H352" s="23" t="s">
        <v>7</v>
      </c>
      <c r="I352" s="23" t="s">
        <v>8</v>
      </c>
      <c r="J352" s="23" t="s">
        <v>10</v>
      </c>
    </row>
    <row r="353" spans="1:10" ht="25.95" customHeight="1" x14ac:dyDescent="0.25">
      <c r="A353" s="48" t="s">
        <v>643</v>
      </c>
      <c r="B353" s="49" t="s">
        <v>115</v>
      </c>
      <c r="C353" s="48" t="s">
        <v>22</v>
      </c>
      <c r="D353" s="48" t="s">
        <v>116</v>
      </c>
      <c r="E353" s="213" t="s">
        <v>1488</v>
      </c>
      <c r="F353" s="213"/>
      <c r="G353" s="47" t="s">
        <v>36</v>
      </c>
      <c r="H353" s="46">
        <v>1</v>
      </c>
      <c r="I353" s="45">
        <v>38.4</v>
      </c>
      <c r="J353" s="45">
        <v>38.4</v>
      </c>
    </row>
    <row r="354" spans="1:10" ht="24" customHeight="1" x14ac:dyDescent="0.25">
      <c r="A354" s="43" t="s">
        <v>686</v>
      </c>
      <c r="B354" s="44" t="s">
        <v>1481</v>
      </c>
      <c r="C354" s="43" t="s">
        <v>22</v>
      </c>
      <c r="D354" s="43" t="s">
        <v>1480</v>
      </c>
      <c r="E354" s="215" t="s">
        <v>683</v>
      </c>
      <c r="F354" s="215"/>
      <c r="G354" s="42" t="s">
        <v>654</v>
      </c>
      <c r="H354" s="41">
        <v>7.0300000000000001E-2</v>
      </c>
      <c r="I354" s="40">
        <v>19.14</v>
      </c>
      <c r="J354" s="40">
        <v>1.34</v>
      </c>
    </row>
    <row r="355" spans="1:10" ht="25.95" customHeight="1" x14ac:dyDescent="0.25">
      <c r="A355" s="43" t="s">
        <v>686</v>
      </c>
      <c r="B355" s="44" t="s">
        <v>1479</v>
      </c>
      <c r="C355" s="43" t="s">
        <v>22</v>
      </c>
      <c r="D355" s="43" t="s">
        <v>1478</v>
      </c>
      <c r="E355" s="215" t="s">
        <v>683</v>
      </c>
      <c r="F355" s="215"/>
      <c r="G355" s="42" t="s">
        <v>654</v>
      </c>
      <c r="H355" s="41">
        <v>7.0300000000000001E-2</v>
      </c>
      <c r="I355" s="40">
        <v>16.09</v>
      </c>
      <c r="J355" s="40">
        <v>1.1299999999999999</v>
      </c>
    </row>
    <row r="356" spans="1:10" ht="39" customHeight="1" x14ac:dyDescent="0.25">
      <c r="A356" s="36" t="s">
        <v>550</v>
      </c>
      <c r="B356" s="37" t="s">
        <v>1560</v>
      </c>
      <c r="C356" s="36" t="s">
        <v>22</v>
      </c>
      <c r="D356" s="36" t="s">
        <v>1559</v>
      </c>
      <c r="E356" s="211" t="s">
        <v>547</v>
      </c>
      <c r="F356" s="211"/>
      <c r="G356" s="35" t="s">
        <v>36</v>
      </c>
      <c r="H356" s="34">
        <v>2</v>
      </c>
      <c r="I356" s="33">
        <v>0.69</v>
      </c>
      <c r="J356" s="33">
        <v>1.38</v>
      </c>
    </row>
    <row r="357" spans="1:10" ht="25.95" customHeight="1" x14ac:dyDescent="0.25">
      <c r="A357" s="36" t="s">
        <v>550</v>
      </c>
      <c r="B357" s="37" t="s">
        <v>1558</v>
      </c>
      <c r="C357" s="36" t="s">
        <v>22</v>
      </c>
      <c r="D357" s="36" t="s">
        <v>1557</v>
      </c>
      <c r="E357" s="211" t="s">
        <v>547</v>
      </c>
      <c r="F357" s="211"/>
      <c r="G357" s="35" t="s">
        <v>36</v>
      </c>
      <c r="H357" s="34">
        <v>1</v>
      </c>
      <c r="I357" s="33">
        <v>34.549999999999997</v>
      </c>
      <c r="J357" s="33">
        <v>34.549999999999997</v>
      </c>
    </row>
    <row r="358" spans="1:10" x14ac:dyDescent="0.25">
      <c r="A358" s="31"/>
      <c r="B358" s="31"/>
      <c r="C358" s="31"/>
      <c r="D358" s="31"/>
      <c r="E358" s="31" t="s">
        <v>544</v>
      </c>
      <c r="F358" s="30">
        <v>1.91</v>
      </c>
      <c r="G358" s="31" t="s">
        <v>543</v>
      </c>
      <c r="H358" s="30">
        <v>0</v>
      </c>
      <c r="I358" s="31" t="s">
        <v>542</v>
      </c>
      <c r="J358" s="30">
        <v>1.91</v>
      </c>
    </row>
    <row r="359" spans="1:10" x14ac:dyDescent="0.25">
      <c r="A359" s="31"/>
      <c r="B359" s="31"/>
      <c r="C359" s="31"/>
      <c r="D359" s="31"/>
      <c r="E359" s="31" t="s">
        <v>541</v>
      </c>
      <c r="F359" s="30">
        <v>8.25</v>
      </c>
      <c r="G359" s="31"/>
      <c r="H359" s="212" t="s">
        <v>540</v>
      </c>
      <c r="I359" s="212"/>
      <c r="J359" s="30">
        <v>46.65</v>
      </c>
    </row>
    <row r="360" spans="1:10" ht="49.95" customHeight="1" thickBot="1" x14ac:dyDescent="0.3">
      <c r="A360" s="19"/>
      <c r="B360" s="19"/>
      <c r="C360" s="19"/>
      <c r="D360" s="19"/>
      <c r="E360" s="19"/>
      <c r="F360" s="19"/>
      <c r="G360" s="19" t="s">
        <v>539</v>
      </c>
      <c r="H360" s="29" t="s">
        <v>1126</v>
      </c>
      <c r="I360" s="19" t="s">
        <v>537</v>
      </c>
      <c r="J360" s="26">
        <v>233.25</v>
      </c>
    </row>
    <row r="361" spans="1:10" ht="1.05" customHeight="1" thickTop="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</row>
    <row r="362" spans="1:10" ht="18" customHeight="1" x14ac:dyDescent="0.25">
      <c r="A362" s="24" t="s">
        <v>117</v>
      </c>
      <c r="B362" s="23" t="s">
        <v>3</v>
      </c>
      <c r="C362" s="24" t="s">
        <v>4</v>
      </c>
      <c r="D362" s="24" t="s">
        <v>5</v>
      </c>
      <c r="E362" s="157" t="s">
        <v>636</v>
      </c>
      <c r="F362" s="157"/>
      <c r="G362" s="38" t="s">
        <v>6</v>
      </c>
      <c r="H362" s="23" t="s">
        <v>7</v>
      </c>
      <c r="I362" s="23" t="s">
        <v>8</v>
      </c>
      <c r="J362" s="23" t="s">
        <v>10</v>
      </c>
    </row>
    <row r="363" spans="1:10" ht="25.95" customHeight="1" x14ac:dyDescent="0.25">
      <c r="A363" s="48" t="s">
        <v>643</v>
      </c>
      <c r="B363" s="49" t="s">
        <v>118</v>
      </c>
      <c r="C363" s="48" t="s">
        <v>22</v>
      </c>
      <c r="D363" s="48" t="s">
        <v>119</v>
      </c>
      <c r="E363" s="213" t="s">
        <v>1488</v>
      </c>
      <c r="F363" s="213"/>
      <c r="G363" s="47" t="s">
        <v>36</v>
      </c>
      <c r="H363" s="46">
        <v>1</v>
      </c>
      <c r="I363" s="45">
        <v>39.28</v>
      </c>
      <c r="J363" s="45">
        <v>39.28</v>
      </c>
    </row>
    <row r="364" spans="1:10" ht="25.95" customHeight="1" x14ac:dyDescent="0.25">
      <c r="A364" s="43" t="s">
        <v>686</v>
      </c>
      <c r="B364" s="44" t="s">
        <v>1479</v>
      </c>
      <c r="C364" s="43" t="s">
        <v>22</v>
      </c>
      <c r="D364" s="43" t="s">
        <v>1478</v>
      </c>
      <c r="E364" s="215" t="s">
        <v>683</v>
      </c>
      <c r="F364" s="215"/>
      <c r="G364" s="42" t="s">
        <v>654</v>
      </c>
      <c r="H364" s="41">
        <v>9.5200000000000007E-2</v>
      </c>
      <c r="I364" s="40">
        <v>16.09</v>
      </c>
      <c r="J364" s="40">
        <v>1.53</v>
      </c>
    </row>
    <row r="365" spans="1:10" ht="24" customHeight="1" x14ac:dyDescent="0.25">
      <c r="A365" s="43" t="s">
        <v>686</v>
      </c>
      <c r="B365" s="44" t="s">
        <v>1481</v>
      </c>
      <c r="C365" s="43" t="s">
        <v>22</v>
      </c>
      <c r="D365" s="43" t="s">
        <v>1480</v>
      </c>
      <c r="E365" s="215" t="s">
        <v>683</v>
      </c>
      <c r="F365" s="215"/>
      <c r="G365" s="42" t="s">
        <v>654</v>
      </c>
      <c r="H365" s="41">
        <v>9.5200000000000007E-2</v>
      </c>
      <c r="I365" s="40">
        <v>19.14</v>
      </c>
      <c r="J365" s="40">
        <v>1.82</v>
      </c>
    </row>
    <row r="366" spans="1:10" ht="25.95" customHeight="1" x14ac:dyDescent="0.25">
      <c r="A366" s="36" t="s">
        <v>550</v>
      </c>
      <c r="B366" s="37" t="s">
        <v>1558</v>
      </c>
      <c r="C366" s="36" t="s">
        <v>22</v>
      </c>
      <c r="D366" s="36" t="s">
        <v>1557</v>
      </c>
      <c r="E366" s="211" t="s">
        <v>547</v>
      </c>
      <c r="F366" s="211"/>
      <c r="G366" s="35" t="s">
        <v>36</v>
      </c>
      <c r="H366" s="34">
        <v>1</v>
      </c>
      <c r="I366" s="33">
        <v>34.549999999999997</v>
      </c>
      <c r="J366" s="33">
        <v>34.549999999999997</v>
      </c>
    </row>
    <row r="367" spans="1:10" ht="39" customHeight="1" x14ac:dyDescent="0.25">
      <c r="A367" s="36" t="s">
        <v>550</v>
      </c>
      <c r="B367" s="37" t="s">
        <v>1560</v>
      </c>
      <c r="C367" s="36" t="s">
        <v>22</v>
      </c>
      <c r="D367" s="36" t="s">
        <v>1559</v>
      </c>
      <c r="E367" s="211" t="s">
        <v>547</v>
      </c>
      <c r="F367" s="211"/>
      <c r="G367" s="35" t="s">
        <v>36</v>
      </c>
      <c r="H367" s="34">
        <v>2</v>
      </c>
      <c r="I367" s="33">
        <v>0.69</v>
      </c>
      <c r="J367" s="33">
        <v>1.38</v>
      </c>
    </row>
    <row r="368" spans="1:10" x14ac:dyDescent="0.25">
      <c r="A368" s="31"/>
      <c r="B368" s="31"/>
      <c r="C368" s="31"/>
      <c r="D368" s="31"/>
      <c r="E368" s="31" t="s">
        <v>544</v>
      </c>
      <c r="F368" s="30">
        <v>2.59</v>
      </c>
      <c r="G368" s="31" t="s">
        <v>543</v>
      </c>
      <c r="H368" s="30">
        <v>0</v>
      </c>
      <c r="I368" s="31" t="s">
        <v>542</v>
      </c>
      <c r="J368" s="30">
        <v>2.59</v>
      </c>
    </row>
    <row r="369" spans="1:10" x14ac:dyDescent="0.25">
      <c r="A369" s="31"/>
      <c r="B369" s="31"/>
      <c r="C369" s="31"/>
      <c r="D369" s="31"/>
      <c r="E369" s="31" t="s">
        <v>541</v>
      </c>
      <c r="F369" s="30">
        <v>8.44</v>
      </c>
      <c r="G369" s="31"/>
      <c r="H369" s="212" t="s">
        <v>540</v>
      </c>
      <c r="I369" s="212"/>
      <c r="J369" s="30">
        <v>47.72</v>
      </c>
    </row>
    <row r="370" spans="1:10" ht="49.95" customHeight="1" thickBot="1" x14ac:dyDescent="0.3">
      <c r="A370" s="19"/>
      <c r="B370" s="19"/>
      <c r="C370" s="19"/>
      <c r="D370" s="19"/>
      <c r="E370" s="19"/>
      <c r="F370" s="19"/>
      <c r="G370" s="19" t="s">
        <v>539</v>
      </c>
      <c r="H370" s="29" t="s">
        <v>944</v>
      </c>
      <c r="I370" s="19" t="s">
        <v>537</v>
      </c>
      <c r="J370" s="26">
        <v>286.32</v>
      </c>
    </row>
    <row r="371" spans="1:10" ht="1.05" customHeight="1" thickTop="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</row>
    <row r="372" spans="1:10" ht="18" customHeight="1" x14ac:dyDescent="0.25">
      <c r="A372" s="24" t="s">
        <v>120</v>
      </c>
      <c r="B372" s="23" t="s">
        <v>3</v>
      </c>
      <c r="C372" s="24" t="s">
        <v>4</v>
      </c>
      <c r="D372" s="24" t="s">
        <v>5</v>
      </c>
      <c r="E372" s="157" t="s">
        <v>636</v>
      </c>
      <c r="F372" s="157"/>
      <c r="G372" s="38" t="s">
        <v>6</v>
      </c>
      <c r="H372" s="23" t="s">
        <v>7</v>
      </c>
      <c r="I372" s="23" t="s">
        <v>8</v>
      </c>
      <c r="J372" s="23" t="s">
        <v>10</v>
      </c>
    </row>
    <row r="373" spans="1:10" ht="25.95" customHeight="1" x14ac:dyDescent="0.25">
      <c r="A373" s="48" t="s">
        <v>643</v>
      </c>
      <c r="B373" s="49" t="s">
        <v>121</v>
      </c>
      <c r="C373" s="48" t="s">
        <v>22</v>
      </c>
      <c r="D373" s="48" t="s">
        <v>122</v>
      </c>
      <c r="E373" s="213" t="s">
        <v>1488</v>
      </c>
      <c r="F373" s="213"/>
      <c r="G373" s="47" t="s">
        <v>36</v>
      </c>
      <c r="H373" s="46">
        <v>1</v>
      </c>
      <c r="I373" s="45">
        <v>41.03</v>
      </c>
      <c r="J373" s="45">
        <v>41.03</v>
      </c>
    </row>
    <row r="374" spans="1:10" ht="25.95" customHeight="1" x14ac:dyDescent="0.25">
      <c r="A374" s="43" t="s">
        <v>686</v>
      </c>
      <c r="B374" s="44" t="s">
        <v>1479</v>
      </c>
      <c r="C374" s="43" t="s">
        <v>22</v>
      </c>
      <c r="D374" s="43" t="s">
        <v>1478</v>
      </c>
      <c r="E374" s="215" t="s">
        <v>683</v>
      </c>
      <c r="F374" s="215"/>
      <c r="G374" s="42" t="s">
        <v>654</v>
      </c>
      <c r="H374" s="41">
        <v>0.13250000000000001</v>
      </c>
      <c r="I374" s="40">
        <v>16.09</v>
      </c>
      <c r="J374" s="40">
        <v>2.13</v>
      </c>
    </row>
    <row r="375" spans="1:10" ht="24" customHeight="1" x14ac:dyDescent="0.25">
      <c r="A375" s="43" t="s">
        <v>686</v>
      </c>
      <c r="B375" s="44" t="s">
        <v>1481</v>
      </c>
      <c r="C375" s="43" t="s">
        <v>22</v>
      </c>
      <c r="D375" s="43" t="s">
        <v>1480</v>
      </c>
      <c r="E375" s="215" t="s">
        <v>683</v>
      </c>
      <c r="F375" s="215"/>
      <c r="G375" s="42" t="s">
        <v>654</v>
      </c>
      <c r="H375" s="41">
        <v>0.13250000000000001</v>
      </c>
      <c r="I375" s="40">
        <v>19.14</v>
      </c>
      <c r="J375" s="40">
        <v>2.5299999999999998</v>
      </c>
    </row>
    <row r="376" spans="1:10" ht="39" customHeight="1" x14ac:dyDescent="0.25">
      <c r="A376" s="36" t="s">
        <v>550</v>
      </c>
      <c r="B376" s="37" t="s">
        <v>1527</v>
      </c>
      <c r="C376" s="36" t="s">
        <v>22</v>
      </c>
      <c r="D376" s="36" t="s">
        <v>1526</v>
      </c>
      <c r="E376" s="211" t="s">
        <v>547</v>
      </c>
      <c r="F376" s="211"/>
      <c r="G376" s="35" t="s">
        <v>36</v>
      </c>
      <c r="H376" s="34">
        <v>2</v>
      </c>
      <c r="I376" s="33">
        <v>0.91</v>
      </c>
      <c r="J376" s="33">
        <v>1.82</v>
      </c>
    </row>
    <row r="377" spans="1:10" ht="25.95" customHeight="1" x14ac:dyDescent="0.25">
      <c r="A377" s="36" t="s">
        <v>550</v>
      </c>
      <c r="B377" s="37" t="s">
        <v>1558</v>
      </c>
      <c r="C377" s="36" t="s">
        <v>22</v>
      </c>
      <c r="D377" s="36" t="s">
        <v>1557</v>
      </c>
      <c r="E377" s="211" t="s">
        <v>547</v>
      </c>
      <c r="F377" s="211"/>
      <c r="G377" s="35" t="s">
        <v>36</v>
      </c>
      <c r="H377" s="34">
        <v>1</v>
      </c>
      <c r="I377" s="33">
        <v>34.549999999999997</v>
      </c>
      <c r="J377" s="33">
        <v>34.549999999999997</v>
      </c>
    </row>
    <row r="378" spans="1:10" x14ac:dyDescent="0.25">
      <c r="A378" s="31"/>
      <c r="B378" s="31"/>
      <c r="C378" s="31"/>
      <c r="D378" s="31"/>
      <c r="E378" s="31" t="s">
        <v>544</v>
      </c>
      <c r="F378" s="30">
        <v>3.61</v>
      </c>
      <c r="G378" s="31" t="s">
        <v>543</v>
      </c>
      <c r="H378" s="30">
        <v>0</v>
      </c>
      <c r="I378" s="31" t="s">
        <v>542</v>
      </c>
      <c r="J378" s="30">
        <v>3.61</v>
      </c>
    </row>
    <row r="379" spans="1:10" x14ac:dyDescent="0.25">
      <c r="A379" s="31"/>
      <c r="B379" s="31"/>
      <c r="C379" s="31"/>
      <c r="D379" s="31"/>
      <c r="E379" s="31" t="s">
        <v>541</v>
      </c>
      <c r="F379" s="30">
        <v>8.82</v>
      </c>
      <c r="G379" s="31"/>
      <c r="H379" s="212" t="s">
        <v>540</v>
      </c>
      <c r="I379" s="212"/>
      <c r="J379" s="30">
        <v>49.85</v>
      </c>
    </row>
    <row r="380" spans="1:10" ht="49.95" customHeight="1" thickBot="1" x14ac:dyDescent="0.3">
      <c r="A380" s="19"/>
      <c r="B380" s="19"/>
      <c r="C380" s="19"/>
      <c r="D380" s="19"/>
      <c r="E380" s="19"/>
      <c r="F380" s="19"/>
      <c r="G380" s="19" t="s">
        <v>539</v>
      </c>
      <c r="H380" s="29" t="s">
        <v>944</v>
      </c>
      <c r="I380" s="19" t="s">
        <v>537</v>
      </c>
      <c r="J380" s="26">
        <v>299.10000000000002</v>
      </c>
    </row>
    <row r="381" spans="1:10" ht="1.05" customHeight="1" thickTop="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</row>
    <row r="382" spans="1:10" ht="18" customHeight="1" x14ac:dyDescent="0.25">
      <c r="A382" s="24" t="s">
        <v>123</v>
      </c>
      <c r="B382" s="23" t="s">
        <v>3</v>
      </c>
      <c r="C382" s="24" t="s">
        <v>4</v>
      </c>
      <c r="D382" s="24" t="s">
        <v>5</v>
      </c>
      <c r="E382" s="157" t="s">
        <v>636</v>
      </c>
      <c r="F382" s="157"/>
      <c r="G382" s="38" t="s">
        <v>6</v>
      </c>
      <c r="H382" s="23" t="s">
        <v>7</v>
      </c>
      <c r="I382" s="23" t="s">
        <v>8</v>
      </c>
      <c r="J382" s="23" t="s">
        <v>10</v>
      </c>
    </row>
    <row r="383" spans="1:10" ht="25.95" customHeight="1" x14ac:dyDescent="0.25">
      <c r="A383" s="48" t="s">
        <v>643</v>
      </c>
      <c r="B383" s="49" t="s">
        <v>124</v>
      </c>
      <c r="C383" s="48" t="s">
        <v>22</v>
      </c>
      <c r="D383" s="48" t="s">
        <v>125</v>
      </c>
      <c r="E383" s="213" t="s">
        <v>1488</v>
      </c>
      <c r="F383" s="213"/>
      <c r="G383" s="47" t="s">
        <v>36</v>
      </c>
      <c r="H383" s="46">
        <v>1</v>
      </c>
      <c r="I383" s="45">
        <v>66.489999999999995</v>
      </c>
      <c r="J383" s="45">
        <v>66.489999999999995</v>
      </c>
    </row>
    <row r="384" spans="1:10" ht="25.95" customHeight="1" x14ac:dyDescent="0.25">
      <c r="A384" s="43" t="s">
        <v>686</v>
      </c>
      <c r="B384" s="44" t="s">
        <v>1479</v>
      </c>
      <c r="C384" s="43" t="s">
        <v>22</v>
      </c>
      <c r="D384" s="43" t="s">
        <v>1478</v>
      </c>
      <c r="E384" s="215" t="s">
        <v>683</v>
      </c>
      <c r="F384" s="215"/>
      <c r="G384" s="42" t="s">
        <v>654</v>
      </c>
      <c r="H384" s="41">
        <v>0.56769999999999998</v>
      </c>
      <c r="I384" s="40">
        <v>16.09</v>
      </c>
      <c r="J384" s="40">
        <v>9.1300000000000008</v>
      </c>
    </row>
    <row r="385" spans="1:10" ht="24" customHeight="1" x14ac:dyDescent="0.25">
      <c r="A385" s="43" t="s">
        <v>686</v>
      </c>
      <c r="B385" s="44" t="s">
        <v>1481</v>
      </c>
      <c r="C385" s="43" t="s">
        <v>22</v>
      </c>
      <c r="D385" s="43" t="s">
        <v>1480</v>
      </c>
      <c r="E385" s="215" t="s">
        <v>683</v>
      </c>
      <c r="F385" s="215"/>
      <c r="G385" s="42" t="s">
        <v>654</v>
      </c>
      <c r="H385" s="41">
        <v>0.56769999999999998</v>
      </c>
      <c r="I385" s="40">
        <v>19.14</v>
      </c>
      <c r="J385" s="40">
        <v>10.86</v>
      </c>
    </row>
    <row r="386" spans="1:10" ht="39" customHeight="1" x14ac:dyDescent="0.25">
      <c r="A386" s="36" t="s">
        <v>550</v>
      </c>
      <c r="B386" s="37" t="s">
        <v>1556</v>
      </c>
      <c r="C386" s="36" t="s">
        <v>22</v>
      </c>
      <c r="D386" s="36" t="s">
        <v>1555</v>
      </c>
      <c r="E386" s="211" t="s">
        <v>547</v>
      </c>
      <c r="F386" s="211"/>
      <c r="G386" s="35" t="s">
        <v>36</v>
      </c>
      <c r="H386" s="34">
        <v>3</v>
      </c>
      <c r="I386" s="33">
        <v>1.39</v>
      </c>
      <c r="J386" s="33">
        <v>4.17</v>
      </c>
    </row>
    <row r="387" spans="1:10" ht="25.95" customHeight="1" x14ac:dyDescent="0.25">
      <c r="A387" s="36" t="s">
        <v>550</v>
      </c>
      <c r="B387" s="37" t="s">
        <v>1554</v>
      </c>
      <c r="C387" s="36" t="s">
        <v>22</v>
      </c>
      <c r="D387" s="36" t="s">
        <v>1553</v>
      </c>
      <c r="E387" s="211" t="s">
        <v>547</v>
      </c>
      <c r="F387" s="211"/>
      <c r="G387" s="35" t="s">
        <v>36</v>
      </c>
      <c r="H387" s="34">
        <v>1</v>
      </c>
      <c r="I387" s="33">
        <v>42.33</v>
      </c>
      <c r="J387" s="33">
        <v>42.33</v>
      </c>
    </row>
    <row r="388" spans="1:10" x14ac:dyDescent="0.25">
      <c r="A388" s="31"/>
      <c r="B388" s="31"/>
      <c r="C388" s="31"/>
      <c r="D388" s="31"/>
      <c r="E388" s="31" t="s">
        <v>544</v>
      </c>
      <c r="F388" s="30">
        <v>15.49</v>
      </c>
      <c r="G388" s="31" t="s">
        <v>543</v>
      </c>
      <c r="H388" s="30">
        <v>0</v>
      </c>
      <c r="I388" s="31" t="s">
        <v>542</v>
      </c>
      <c r="J388" s="30">
        <v>15.49</v>
      </c>
    </row>
    <row r="389" spans="1:10" x14ac:dyDescent="0.25">
      <c r="A389" s="31"/>
      <c r="B389" s="31"/>
      <c r="C389" s="31"/>
      <c r="D389" s="31"/>
      <c r="E389" s="31" t="s">
        <v>541</v>
      </c>
      <c r="F389" s="30">
        <v>14.3</v>
      </c>
      <c r="G389" s="31"/>
      <c r="H389" s="212" t="s">
        <v>540</v>
      </c>
      <c r="I389" s="212"/>
      <c r="J389" s="30">
        <v>80.790000000000006</v>
      </c>
    </row>
    <row r="390" spans="1:10" ht="49.95" customHeight="1" thickBot="1" x14ac:dyDescent="0.3">
      <c r="A390" s="19"/>
      <c r="B390" s="19"/>
      <c r="C390" s="19"/>
      <c r="D390" s="19"/>
      <c r="E390" s="19"/>
      <c r="F390" s="19"/>
      <c r="G390" s="19" t="s">
        <v>539</v>
      </c>
      <c r="H390" s="29" t="s">
        <v>538</v>
      </c>
      <c r="I390" s="19" t="s">
        <v>537</v>
      </c>
      <c r="J390" s="26">
        <v>80.790000000000006</v>
      </c>
    </row>
    <row r="391" spans="1:10" ht="1.05" customHeight="1" thickTop="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</row>
    <row r="392" spans="1:10" ht="18" customHeight="1" x14ac:dyDescent="0.25">
      <c r="A392" s="24" t="s">
        <v>126</v>
      </c>
      <c r="B392" s="23" t="s">
        <v>3</v>
      </c>
      <c r="C392" s="24" t="s">
        <v>4</v>
      </c>
      <c r="D392" s="24" t="s">
        <v>5</v>
      </c>
      <c r="E392" s="157" t="s">
        <v>636</v>
      </c>
      <c r="F392" s="157"/>
      <c r="G392" s="38" t="s">
        <v>6</v>
      </c>
      <c r="H392" s="23" t="s">
        <v>7</v>
      </c>
      <c r="I392" s="23" t="s">
        <v>8</v>
      </c>
      <c r="J392" s="23" t="s">
        <v>10</v>
      </c>
    </row>
    <row r="393" spans="1:10" ht="39" customHeight="1" x14ac:dyDescent="0.25">
      <c r="A393" s="48" t="s">
        <v>643</v>
      </c>
      <c r="B393" s="49" t="s">
        <v>127</v>
      </c>
      <c r="C393" s="48" t="s">
        <v>22</v>
      </c>
      <c r="D393" s="48" t="s">
        <v>128</v>
      </c>
      <c r="E393" s="213" t="s">
        <v>1488</v>
      </c>
      <c r="F393" s="213"/>
      <c r="G393" s="47" t="s">
        <v>36</v>
      </c>
      <c r="H393" s="46">
        <v>1</v>
      </c>
      <c r="I393" s="45">
        <v>20.18</v>
      </c>
      <c r="J393" s="45">
        <v>20.18</v>
      </c>
    </row>
    <row r="394" spans="1:10" ht="39" customHeight="1" x14ac:dyDescent="0.25">
      <c r="A394" s="43" t="s">
        <v>686</v>
      </c>
      <c r="B394" s="44" t="s">
        <v>1535</v>
      </c>
      <c r="C394" s="43" t="s">
        <v>22</v>
      </c>
      <c r="D394" s="43" t="s">
        <v>1534</v>
      </c>
      <c r="E394" s="215" t="s">
        <v>1488</v>
      </c>
      <c r="F394" s="215"/>
      <c r="G394" s="42" t="s">
        <v>36</v>
      </c>
      <c r="H394" s="41">
        <v>1</v>
      </c>
      <c r="I394" s="40">
        <v>7.43</v>
      </c>
      <c r="J394" s="40">
        <v>7.43</v>
      </c>
    </row>
    <row r="395" spans="1:10" ht="39" customHeight="1" x14ac:dyDescent="0.25">
      <c r="A395" s="43" t="s">
        <v>686</v>
      </c>
      <c r="B395" s="44" t="s">
        <v>1552</v>
      </c>
      <c r="C395" s="43" t="s">
        <v>22</v>
      </c>
      <c r="D395" s="43" t="s">
        <v>1551</v>
      </c>
      <c r="E395" s="215" t="s">
        <v>1488</v>
      </c>
      <c r="F395" s="215"/>
      <c r="G395" s="42" t="s">
        <v>36</v>
      </c>
      <c r="H395" s="41">
        <v>1</v>
      </c>
      <c r="I395" s="40">
        <v>12.75</v>
      </c>
      <c r="J395" s="40">
        <v>12.75</v>
      </c>
    </row>
    <row r="396" spans="1:10" x14ac:dyDescent="0.25">
      <c r="A396" s="31"/>
      <c r="B396" s="31"/>
      <c r="C396" s="31"/>
      <c r="D396" s="31"/>
      <c r="E396" s="31" t="s">
        <v>544</v>
      </c>
      <c r="F396" s="30">
        <v>9.81</v>
      </c>
      <c r="G396" s="31" t="s">
        <v>543</v>
      </c>
      <c r="H396" s="30">
        <v>0</v>
      </c>
      <c r="I396" s="31" t="s">
        <v>542</v>
      </c>
      <c r="J396" s="30">
        <v>9.81</v>
      </c>
    </row>
    <row r="397" spans="1:10" x14ac:dyDescent="0.25">
      <c r="A397" s="31"/>
      <c r="B397" s="31"/>
      <c r="C397" s="31"/>
      <c r="D397" s="31"/>
      <c r="E397" s="31" t="s">
        <v>541</v>
      </c>
      <c r="F397" s="30">
        <v>4.34</v>
      </c>
      <c r="G397" s="31"/>
      <c r="H397" s="212" t="s">
        <v>540</v>
      </c>
      <c r="I397" s="212"/>
      <c r="J397" s="30">
        <v>24.52</v>
      </c>
    </row>
    <row r="398" spans="1:10" ht="49.95" customHeight="1" thickBot="1" x14ac:dyDescent="0.3">
      <c r="A398" s="19"/>
      <c r="B398" s="19"/>
      <c r="C398" s="19"/>
      <c r="D398" s="19"/>
      <c r="E398" s="19"/>
      <c r="F398" s="19"/>
      <c r="G398" s="19" t="s">
        <v>539</v>
      </c>
      <c r="H398" s="29" t="s">
        <v>1126</v>
      </c>
      <c r="I398" s="19" t="s">
        <v>537</v>
      </c>
      <c r="J398" s="26">
        <v>122.6</v>
      </c>
    </row>
    <row r="399" spans="1:10" ht="1.05" customHeight="1" thickTop="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</row>
    <row r="400" spans="1:10" ht="18" customHeight="1" x14ac:dyDescent="0.25">
      <c r="A400" s="24" t="s">
        <v>129</v>
      </c>
      <c r="B400" s="23" t="s">
        <v>3</v>
      </c>
      <c r="C400" s="24" t="s">
        <v>4</v>
      </c>
      <c r="D400" s="24" t="s">
        <v>5</v>
      </c>
      <c r="E400" s="157" t="s">
        <v>636</v>
      </c>
      <c r="F400" s="157"/>
      <c r="G400" s="38" t="s">
        <v>6</v>
      </c>
      <c r="H400" s="23" t="s">
        <v>7</v>
      </c>
      <c r="I400" s="23" t="s">
        <v>8</v>
      </c>
      <c r="J400" s="23" t="s">
        <v>10</v>
      </c>
    </row>
    <row r="401" spans="1:10" ht="25.95" customHeight="1" x14ac:dyDescent="0.25">
      <c r="A401" s="48" t="s">
        <v>643</v>
      </c>
      <c r="B401" s="49" t="s">
        <v>130</v>
      </c>
      <c r="C401" s="48" t="s">
        <v>108</v>
      </c>
      <c r="D401" s="48" t="s">
        <v>131</v>
      </c>
      <c r="E401" s="213" t="s">
        <v>1550</v>
      </c>
      <c r="F401" s="213"/>
      <c r="G401" s="47" t="s">
        <v>110</v>
      </c>
      <c r="H401" s="46">
        <v>1</v>
      </c>
      <c r="I401" s="45">
        <v>9</v>
      </c>
      <c r="J401" s="45">
        <v>9</v>
      </c>
    </row>
    <row r="402" spans="1:10" ht="15" customHeight="1" x14ac:dyDescent="0.25">
      <c r="A402" s="24" t="s">
        <v>2</v>
      </c>
      <c r="B402" s="23" t="s">
        <v>3</v>
      </c>
      <c r="C402" s="24" t="s">
        <v>4</v>
      </c>
      <c r="D402" s="24" t="s">
        <v>5</v>
      </c>
      <c r="E402" s="157" t="s">
        <v>636</v>
      </c>
      <c r="F402" s="214"/>
      <c r="G402" s="38" t="s">
        <v>6</v>
      </c>
      <c r="H402" s="23" t="s">
        <v>7</v>
      </c>
      <c r="I402" s="23" t="s">
        <v>8</v>
      </c>
      <c r="J402" s="23" t="s">
        <v>10</v>
      </c>
    </row>
    <row r="403" spans="1:10" ht="24" customHeight="1" x14ac:dyDescent="0.25">
      <c r="A403" s="43" t="s">
        <v>643</v>
      </c>
      <c r="B403" s="44" t="s">
        <v>647</v>
      </c>
      <c r="C403" s="43" t="s">
        <v>108</v>
      </c>
      <c r="D403" s="43" t="s">
        <v>646</v>
      </c>
      <c r="E403" s="215" t="s">
        <v>640</v>
      </c>
      <c r="F403" s="215"/>
      <c r="G403" s="42" t="s">
        <v>564</v>
      </c>
      <c r="H403" s="41">
        <v>0.15</v>
      </c>
      <c r="I403" s="40" t="s">
        <v>645</v>
      </c>
      <c r="J403" s="39" t="s">
        <v>644</v>
      </c>
    </row>
    <row r="404" spans="1:10" ht="24" customHeight="1" x14ac:dyDescent="0.25">
      <c r="A404" s="36" t="s">
        <v>550</v>
      </c>
      <c r="B404" s="37" t="s">
        <v>567</v>
      </c>
      <c r="C404" s="36" t="s">
        <v>108</v>
      </c>
      <c r="D404" s="36" t="s">
        <v>566</v>
      </c>
      <c r="E404" s="211" t="s">
        <v>565</v>
      </c>
      <c r="F404" s="211"/>
      <c r="G404" s="35" t="s">
        <v>564</v>
      </c>
      <c r="H404" s="34">
        <v>0.15</v>
      </c>
      <c r="I404" s="33" t="s">
        <v>563</v>
      </c>
      <c r="J404" s="32" t="s">
        <v>562</v>
      </c>
    </row>
    <row r="405" spans="1:10" ht="24" customHeight="1" x14ac:dyDescent="0.25">
      <c r="A405" s="36" t="s">
        <v>550</v>
      </c>
      <c r="B405" s="37" t="s">
        <v>571</v>
      </c>
      <c r="C405" s="36" t="s">
        <v>108</v>
      </c>
      <c r="D405" s="36" t="s">
        <v>570</v>
      </c>
      <c r="E405" s="211" t="s">
        <v>565</v>
      </c>
      <c r="F405" s="211"/>
      <c r="G405" s="35" t="s">
        <v>564</v>
      </c>
      <c r="H405" s="34">
        <v>0.15</v>
      </c>
      <c r="I405" s="33" t="s">
        <v>569</v>
      </c>
      <c r="J405" s="32" t="s">
        <v>568</v>
      </c>
    </row>
    <row r="406" spans="1:10" ht="24" customHeight="1" x14ac:dyDescent="0.25">
      <c r="A406" s="36" t="s">
        <v>550</v>
      </c>
      <c r="B406" s="37" t="s">
        <v>1549</v>
      </c>
      <c r="C406" s="36" t="s">
        <v>108</v>
      </c>
      <c r="D406" s="36" t="s">
        <v>1548</v>
      </c>
      <c r="E406" s="211" t="s">
        <v>547</v>
      </c>
      <c r="F406" s="211"/>
      <c r="G406" s="35" t="s">
        <v>110</v>
      </c>
      <c r="H406" s="34">
        <v>1</v>
      </c>
      <c r="I406" s="33" t="s">
        <v>1547</v>
      </c>
      <c r="J406" s="32" t="s">
        <v>1547</v>
      </c>
    </row>
    <row r="407" spans="1:10" ht="25.95" customHeight="1" x14ac:dyDescent="0.25">
      <c r="A407" s="36" t="s">
        <v>550</v>
      </c>
      <c r="B407" s="37" t="s">
        <v>1546</v>
      </c>
      <c r="C407" s="36" t="s">
        <v>108</v>
      </c>
      <c r="D407" s="36" t="s">
        <v>1545</v>
      </c>
      <c r="E407" s="211" t="s">
        <v>547</v>
      </c>
      <c r="F407" s="211"/>
      <c r="G407" s="35" t="s">
        <v>110</v>
      </c>
      <c r="H407" s="34">
        <v>1</v>
      </c>
      <c r="I407" s="33" t="s">
        <v>982</v>
      </c>
      <c r="J407" s="32" t="s">
        <v>982</v>
      </c>
    </row>
    <row r="408" spans="1:10" ht="24" customHeight="1" x14ac:dyDescent="0.25">
      <c r="A408" s="43" t="s">
        <v>643</v>
      </c>
      <c r="B408" s="44" t="s">
        <v>642</v>
      </c>
      <c r="C408" s="43" t="s">
        <v>108</v>
      </c>
      <c r="D408" s="43" t="s">
        <v>641</v>
      </c>
      <c r="E408" s="215" t="s">
        <v>640</v>
      </c>
      <c r="F408" s="215"/>
      <c r="G408" s="42" t="s">
        <v>564</v>
      </c>
      <c r="H408" s="41">
        <v>0.15</v>
      </c>
      <c r="I408" s="40" t="s">
        <v>639</v>
      </c>
      <c r="J408" s="39" t="s">
        <v>638</v>
      </c>
    </row>
    <row r="409" spans="1:10" ht="40.049999999999997" customHeight="1" x14ac:dyDescent="0.25">
      <c r="A409" s="216" t="s">
        <v>637</v>
      </c>
      <c r="B409" s="214"/>
      <c r="C409" s="214"/>
      <c r="D409" s="214"/>
      <c r="E409" s="214"/>
      <c r="F409" s="214"/>
      <c r="G409" s="214"/>
      <c r="H409" s="214"/>
      <c r="I409" s="214"/>
      <c r="J409" s="214"/>
    </row>
    <row r="410" spans="1:10" ht="15" customHeight="1" x14ac:dyDescent="0.25">
      <c r="A410" s="24" t="s">
        <v>2</v>
      </c>
      <c r="B410" s="23" t="s">
        <v>3</v>
      </c>
      <c r="C410" s="24" t="s">
        <v>4</v>
      </c>
      <c r="D410" s="24" t="s">
        <v>5</v>
      </c>
      <c r="E410" s="157" t="s">
        <v>636</v>
      </c>
      <c r="F410" s="214"/>
      <c r="G410" s="38" t="s">
        <v>6</v>
      </c>
      <c r="H410" s="23" t="s">
        <v>7</v>
      </c>
      <c r="I410" s="23" t="s">
        <v>8</v>
      </c>
      <c r="J410" s="23" t="s">
        <v>10</v>
      </c>
    </row>
    <row r="411" spans="1:10" ht="24" customHeight="1" x14ac:dyDescent="0.25">
      <c r="A411" s="36" t="s">
        <v>550</v>
      </c>
      <c r="B411" s="37" t="s">
        <v>635</v>
      </c>
      <c r="C411" s="36" t="s">
        <v>108</v>
      </c>
      <c r="D411" s="36" t="s">
        <v>634</v>
      </c>
      <c r="E411" s="211" t="s">
        <v>547</v>
      </c>
      <c r="F411" s="211"/>
      <c r="G411" s="35" t="s">
        <v>110</v>
      </c>
      <c r="H411" s="34">
        <v>4.4999999999999999E-4</v>
      </c>
      <c r="I411" s="33" t="s">
        <v>633</v>
      </c>
      <c r="J411" s="32" t="s">
        <v>632</v>
      </c>
    </row>
    <row r="412" spans="1:10" ht="24" customHeight="1" x14ac:dyDescent="0.25">
      <c r="A412" s="36" t="s">
        <v>550</v>
      </c>
      <c r="B412" s="37" t="s">
        <v>631</v>
      </c>
      <c r="C412" s="36" t="s">
        <v>108</v>
      </c>
      <c r="D412" s="36" t="s">
        <v>630</v>
      </c>
      <c r="E412" s="211" t="s">
        <v>607</v>
      </c>
      <c r="F412" s="211"/>
      <c r="G412" s="35" t="s">
        <v>110</v>
      </c>
      <c r="H412" s="34">
        <v>1.3500000000000001E-3</v>
      </c>
      <c r="I412" s="33" t="s">
        <v>629</v>
      </c>
      <c r="J412" s="32" t="s">
        <v>620</v>
      </c>
    </row>
    <row r="413" spans="1:10" ht="24" customHeight="1" x14ac:dyDescent="0.25">
      <c r="A413" s="36" t="s">
        <v>550</v>
      </c>
      <c r="B413" s="37" t="s">
        <v>628</v>
      </c>
      <c r="C413" s="36" t="s">
        <v>108</v>
      </c>
      <c r="D413" s="36" t="s">
        <v>627</v>
      </c>
      <c r="E413" s="211" t="s">
        <v>607</v>
      </c>
      <c r="F413" s="211"/>
      <c r="G413" s="35" t="s">
        <v>626</v>
      </c>
      <c r="H413" s="34">
        <v>1.2E-4</v>
      </c>
      <c r="I413" s="33" t="s">
        <v>625</v>
      </c>
      <c r="J413" s="32" t="s">
        <v>624</v>
      </c>
    </row>
    <row r="414" spans="1:10" ht="25.95" customHeight="1" x14ac:dyDescent="0.25">
      <c r="A414" s="36" t="s">
        <v>550</v>
      </c>
      <c r="B414" s="37" t="s">
        <v>623</v>
      </c>
      <c r="C414" s="36" t="s">
        <v>108</v>
      </c>
      <c r="D414" s="36" t="s">
        <v>622</v>
      </c>
      <c r="E414" s="211" t="s">
        <v>547</v>
      </c>
      <c r="F414" s="211"/>
      <c r="G414" s="35" t="s">
        <v>617</v>
      </c>
      <c r="H414" s="34">
        <v>2.2499999999999999E-4</v>
      </c>
      <c r="I414" s="33" t="s">
        <v>621</v>
      </c>
      <c r="J414" s="32" t="s">
        <v>620</v>
      </c>
    </row>
    <row r="415" spans="1:10" ht="24" customHeight="1" x14ac:dyDescent="0.25">
      <c r="A415" s="36" t="s">
        <v>550</v>
      </c>
      <c r="B415" s="37" t="s">
        <v>619</v>
      </c>
      <c r="C415" s="36" t="s">
        <v>108</v>
      </c>
      <c r="D415" s="36" t="s">
        <v>618</v>
      </c>
      <c r="E415" s="211" t="s">
        <v>547</v>
      </c>
      <c r="F415" s="211"/>
      <c r="G415" s="35" t="s">
        <v>617</v>
      </c>
      <c r="H415" s="34">
        <v>6.8999999999999997E-4</v>
      </c>
      <c r="I415" s="33" t="s">
        <v>616</v>
      </c>
      <c r="J415" s="32" t="s">
        <v>545</v>
      </c>
    </row>
    <row r="416" spans="1:10" ht="24" customHeight="1" x14ac:dyDescent="0.25">
      <c r="A416" s="36" t="s">
        <v>550</v>
      </c>
      <c r="B416" s="37" t="s">
        <v>615</v>
      </c>
      <c r="C416" s="36" t="s">
        <v>108</v>
      </c>
      <c r="D416" s="36" t="s">
        <v>614</v>
      </c>
      <c r="E416" s="211" t="s">
        <v>547</v>
      </c>
      <c r="F416" s="211"/>
      <c r="G416" s="35" t="s">
        <v>110</v>
      </c>
      <c r="H416" s="34">
        <v>1.3500000000000001E-3</v>
      </c>
      <c r="I416" s="33" t="s">
        <v>613</v>
      </c>
      <c r="J416" s="32" t="s">
        <v>612</v>
      </c>
    </row>
    <row r="417" spans="1:10" ht="25.95" customHeight="1" x14ac:dyDescent="0.25">
      <c r="A417" s="36" t="s">
        <v>550</v>
      </c>
      <c r="B417" s="37" t="s">
        <v>611</v>
      </c>
      <c r="C417" s="36" t="s">
        <v>108</v>
      </c>
      <c r="D417" s="36" t="s">
        <v>610</v>
      </c>
      <c r="E417" s="211" t="s">
        <v>547</v>
      </c>
      <c r="F417" s="211"/>
      <c r="G417" s="35" t="s">
        <v>110</v>
      </c>
      <c r="H417" s="34">
        <v>1.8000000000000001E-4</v>
      </c>
      <c r="I417" s="33" t="s">
        <v>602</v>
      </c>
      <c r="J417" s="32" t="s">
        <v>545</v>
      </c>
    </row>
    <row r="418" spans="1:10" ht="25.95" customHeight="1" x14ac:dyDescent="0.25">
      <c r="A418" s="36" t="s">
        <v>550</v>
      </c>
      <c r="B418" s="37" t="s">
        <v>609</v>
      </c>
      <c r="C418" s="36" t="s">
        <v>108</v>
      </c>
      <c r="D418" s="36" t="s">
        <v>608</v>
      </c>
      <c r="E418" s="211" t="s">
        <v>607</v>
      </c>
      <c r="F418" s="211"/>
      <c r="G418" s="35" t="s">
        <v>110</v>
      </c>
      <c r="H418" s="34">
        <v>3.0540000000000001E-2</v>
      </c>
      <c r="I418" s="33" t="s">
        <v>606</v>
      </c>
      <c r="J418" s="32" t="s">
        <v>605</v>
      </c>
    </row>
    <row r="419" spans="1:10" ht="24" customHeight="1" x14ac:dyDescent="0.25">
      <c r="A419" s="36" t="s">
        <v>550</v>
      </c>
      <c r="B419" s="37" t="s">
        <v>604</v>
      </c>
      <c r="C419" s="36" t="s">
        <v>108</v>
      </c>
      <c r="D419" s="36" t="s">
        <v>603</v>
      </c>
      <c r="E419" s="211" t="s">
        <v>547</v>
      </c>
      <c r="F419" s="211"/>
      <c r="G419" s="35" t="s">
        <v>110</v>
      </c>
      <c r="H419" s="34">
        <v>3.0540000000000001E-2</v>
      </c>
      <c r="I419" s="33" t="s">
        <v>602</v>
      </c>
      <c r="J419" s="32" t="s">
        <v>601</v>
      </c>
    </row>
    <row r="420" spans="1:10" ht="24" customHeight="1" x14ac:dyDescent="0.25">
      <c r="A420" s="36" t="s">
        <v>550</v>
      </c>
      <c r="B420" s="37" t="s">
        <v>600</v>
      </c>
      <c r="C420" s="36" t="s">
        <v>108</v>
      </c>
      <c r="D420" s="36" t="s">
        <v>599</v>
      </c>
      <c r="E420" s="211" t="s">
        <v>547</v>
      </c>
      <c r="F420" s="211"/>
      <c r="G420" s="35" t="s">
        <v>110</v>
      </c>
      <c r="H420" s="34">
        <v>2.3924999999999998E-2</v>
      </c>
      <c r="I420" s="33" t="s">
        <v>598</v>
      </c>
      <c r="J420" s="32" t="s">
        <v>597</v>
      </c>
    </row>
    <row r="421" spans="1:10" ht="24" customHeight="1" x14ac:dyDescent="0.25">
      <c r="A421" s="36" t="s">
        <v>550</v>
      </c>
      <c r="B421" s="37" t="s">
        <v>596</v>
      </c>
      <c r="C421" s="36" t="s">
        <v>108</v>
      </c>
      <c r="D421" s="36" t="s">
        <v>595</v>
      </c>
      <c r="E421" s="211" t="s">
        <v>547</v>
      </c>
      <c r="F421" s="211"/>
      <c r="G421" s="35" t="s">
        <v>110</v>
      </c>
      <c r="H421" s="34">
        <v>3.0000000000000001E-5</v>
      </c>
      <c r="I421" s="33" t="s">
        <v>594</v>
      </c>
      <c r="J421" s="32" t="s">
        <v>545</v>
      </c>
    </row>
    <row r="422" spans="1:10" ht="24" customHeight="1" x14ac:dyDescent="0.25">
      <c r="A422" s="36" t="s">
        <v>550</v>
      </c>
      <c r="B422" s="37" t="s">
        <v>593</v>
      </c>
      <c r="C422" s="36" t="s">
        <v>108</v>
      </c>
      <c r="D422" s="36" t="s">
        <v>592</v>
      </c>
      <c r="E422" s="211" t="s">
        <v>547</v>
      </c>
      <c r="F422" s="211"/>
      <c r="G422" s="35" t="s">
        <v>110</v>
      </c>
      <c r="H422" s="34">
        <v>4.5000000000000003E-5</v>
      </c>
      <c r="I422" s="33" t="s">
        <v>591</v>
      </c>
      <c r="J422" s="32" t="s">
        <v>545</v>
      </c>
    </row>
    <row r="423" spans="1:10" ht="24" customHeight="1" x14ac:dyDescent="0.25">
      <c r="A423" s="36" t="s">
        <v>550</v>
      </c>
      <c r="B423" s="37" t="s">
        <v>590</v>
      </c>
      <c r="C423" s="36" t="s">
        <v>108</v>
      </c>
      <c r="D423" s="36" t="s">
        <v>589</v>
      </c>
      <c r="E423" s="211" t="s">
        <v>547</v>
      </c>
      <c r="F423" s="211"/>
      <c r="G423" s="35" t="s">
        <v>110</v>
      </c>
      <c r="H423" s="34">
        <v>1.3500000000000001E-3</v>
      </c>
      <c r="I423" s="33" t="s">
        <v>588</v>
      </c>
      <c r="J423" s="32" t="s">
        <v>545</v>
      </c>
    </row>
    <row r="424" spans="1:10" ht="24" customHeight="1" x14ac:dyDescent="0.25">
      <c r="A424" s="36" t="s">
        <v>550</v>
      </c>
      <c r="B424" s="37" t="s">
        <v>587</v>
      </c>
      <c r="C424" s="36" t="s">
        <v>108</v>
      </c>
      <c r="D424" s="36" t="s">
        <v>586</v>
      </c>
      <c r="E424" s="211" t="s">
        <v>547</v>
      </c>
      <c r="F424" s="211"/>
      <c r="G424" s="35" t="s">
        <v>585</v>
      </c>
      <c r="H424" s="34">
        <v>2.4000000000000001E-4</v>
      </c>
      <c r="I424" s="33" t="s">
        <v>584</v>
      </c>
      <c r="J424" s="32" t="s">
        <v>545</v>
      </c>
    </row>
    <row r="425" spans="1:10" ht="24" customHeight="1" x14ac:dyDescent="0.25">
      <c r="A425" s="36" t="s">
        <v>550</v>
      </c>
      <c r="B425" s="37" t="s">
        <v>583</v>
      </c>
      <c r="C425" s="36" t="s">
        <v>108</v>
      </c>
      <c r="D425" s="36" t="s">
        <v>582</v>
      </c>
      <c r="E425" s="211" t="s">
        <v>547</v>
      </c>
      <c r="F425" s="211"/>
      <c r="G425" s="35" t="s">
        <v>110</v>
      </c>
      <c r="H425" s="34">
        <v>5.4000000000000001E-4</v>
      </c>
      <c r="I425" s="33" t="s">
        <v>581</v>
      </c>
      <c r="J425" s="32" t="s">
        <v>545</v>
      </c>
    </row>
    <row r="426" spans="1:10" ht="25.95" customHeight="1" x14ac:dyDescent="0.25">
      <c r="A426" s="36" t="s">
        <v>550</v>
      </c>
      <c r="B426" s="37" t="s">
        <v>580</v>
      </c>
      <c r="C426" s="36" t="s">
        <v>108</v>
      </c>
      <c r="D426" s="36" t="s">
        <v>579</v>
      </c>
      <c r="E426" s="211" t="s">
        <v>547</v>
      </c>
      <c r="F426" s="211"/>
      <c r="G426" s="35" t="s">
        <v>110</v>
      </c>
      <c r="H426" s="34">
        <v>3.0000000000000001E-5</v>
      </c>
      <c r="I426" s="33" t="s">
        <v>578</v>
      </c>
      <c r="J426" s="32" t="s">
        <v>545</v>
      </c>
    </row>
    <row r="427" spans="1:10" ht="24" customHeight="1" x14ac:dyDescent="0.25">
      <c r="A427" s="36" t="s">
        <v>550</v>
      </c>
      <c r="B427" s="37" t="s">
        <v>577</v>
      </c>
      <c r="C427" s="36" t="s">
        <v>108</v>
      </c>
      <c r="D427" s="36" t="s">
        <v>576</v>
      </c>
      <c r="E427" s="211" t="s">
        <v>547</v>
      </c>
      <c r="F427" s="211"/>
      <c r="G427" s="35" t="s">
        <v>110</v>
      </c>
      <c r="H427" s="34">
        <v>1.5E-5</v>
      </c>
      <c r="I427" s="33" t="s">
        <v>575</v>
      </c>
      <c r="J427" s="32" t="s">
        <v>545</v>
      </c>
    </row>
    <row r="428" spans="1:10" ht="25.95" customHeight="1" x14ac:dyDescent="0.25">
      <c r="A428" s="36" t="s">
        <v>550</v>
      </c>
      <c r="B428" s="37" t="s">
        <v>574</v>
      </c>
      <c r="C428" s="36" t="s">
        <v>108</v>
      </c>
      <c r="D428" s="36" t="s">
        <v>573</v>
      </c>
      <c r="E428" s="211" t="s">
        <v>547</v>
      </c>
      <c r="F428" s="211"/>
      <c r="G428" s="35" t="s">
        <v>110</v>
      </c>
      <c r="H428" s="34">
        <v>6.0000000000000002E-5</v>
      </c>
      <c r="I428" s="33" t="s">
        <v>572</v>
      </c>
      <c r="J428" s="32" t="s">
        <v>545</v>
      </c>
    </row>
    <row r="429" spans="1:10" ht="24" customHeight="1" x14ac:dyDescent="0.25">
      <c r="A429" s="36" t="s">
        <v>550</v>
      </c>
      <c r="B429" s="37" t="s">
        <v>567</v>
      </c>
      <c r="C429" s="36" t="s">
        <v>108</v>
      </c>
      <c r="D429" s="36" t="s">
        <v>566</v>
      </c>
      <c r="E429" s="211" t="s">
        <v>565</v>
      </c>
      <c r="F429" s="211"/>
      <c r="G429" s="35" t="s">
        <v>564</v>
      </c>
      <c r="H429" s="34">
        <v>0.15</v>
      </c>
      <c r="I429" s="33" t="s">
        <v>563</v>
      </c>
      <c r="J429" s="32" t="s">
        <v>562</v>
      </c>
    </row>
    <row r="430" spans="1:10" ht="24" customHeight="1" x14ac:dyDescent="0.25">
      <c r="A430" s="36" t="s">
        <v>550</v>
      </c>
      <c r="B430" s="37" t="s">
        <v>571</v>
      </c>
      <c r="C430" s="36" t="s">
        <v>108</v>
      </c>
      <c r="D430" s="36" t="s">
        <v>570</v>
      </c>
      <c r="E430" s="211" t="s">
        <v>565</v>
      </c>
      <c r="F430" s="211"/>
      <c r="G430" s="35" t="s">
        <v>564</v>
      </c>
      <c r="H430" s="34">
        <v>0.15</v>
      </c>
      <c r="I430" s="33" t="s">
        <v>569</v>
      </c>
      <c r="J430" s="32" t="s">
        <v>568</v>
      </c>
    </row>
    <row r="431" spans="1:10" ht="24" customHeight="1" x14ac:dyDescent="0.25">
      <c r="A431" s="36" t="s">
        <v>550</v>
      </c>
      <c r="B431" s="37" t="s">
        <v>1549</v>
      </c>
      <c r="C431" s="36" t="s">
        <v>108</v>
      </c>
      <c r="D431" s="36" t="s">
        <v>1548</v>
      </c>
      <c r="E431" s="211" t="s">
        <v>547</v>
      </c>
      <c r="F431" s="211"/>
      <c r="G431" s="35" t="s">
        <v>110</v>
      </c>
      <c r="H431" s="34">
        <v>1</v>
      </c>
      <c r="I431" s="33" t="s">
        <v>1547</v>
      </c>
      <c r="J431" s="32" t="s">
        <v>1547</v>
      </c>
    </row>
    <row r="432" spans="1:10" ht="25.95" customHeight="1" x14ac:dyDescent="0.25">
      <c r="A432" s="36" t="s">
        <v>550</v>
      </c>
      <c r="B432" s="37" t="s">
        <v>1546</v>
      </c>
      <c r="C432" s="36" t="s">
        <v>108</v>
      </c>
      <c r="D432" s="36" t="s">
        <v>1545</v>
      </c>
      <c r="E432" s="211" t="s">
        <v>547</v>
      </c>
      <c r="F432" s="211"/>
      <c r="G432" s="35" t="s">
        <v>110</v>
      </c>
      <c r="H432" s="34">
        <v>1</v>
      </c>
      <c r="I432" s="33" t="s">
        <v>982</v>
      </c>
      <c r="J432" s="32" t="s">
        <v>982</v>
      </c>
    </row>
    <row r="433" spans="1:10" ht="24" customHeight="1" x14ac:dyDescent="0.25">
      <c r="A433" s="36" t="s">
        <v>550</v>
      </c>
      <c r="B433" s="37" t="s">
        <v>559</v>
      </c>
      <c r="C433" s="36" t="s">
        <v>108</v>
      </c>
      <c r="D433" s="36" t="s">
        <v>558</v>
      </c>
      <c r="E433" s="211" t="s">
        <v>547</v>
      </c>
      <c r="F433" s="211"/>
      <c r="G433" s="35" t="s">
        <v>110</v>
      </c>
      <c r="H433" s="34">
        <v>1.5E-5</v>
      </c>
      <c r="I433" s="33" t="s">
        <v>557</v>
      </c>
      <c r="J433" s="32" t="s">
        <v>545</v>
      </c>
    </row>
    <row r="434" spans="1:10" ht="24" customHeight="1" x14ac:dyDescent="0.25">
      <c r="A434" s="36" t="s">
        <v>550</v>
      </c>
      <c r="B434" s="37" t="s">
        <v>556</v>
      </c>
      <c r="C434" s="36" t="s">
        <v>108</v>
      </c>
      <c r="D434" s="36" t="s">
        <v>555</v>
      </c>
      <c r="E434" s="211" t="s">
        <v>547</v>
      </c>
      <c r="F434" s="211"/>
      <c r="G434" s="35" t="s">
        <v>110</v>
      </c>
      <c r="H434" s="34">
        <v>3.0000000000000001E-5</v>
      </c>
      <c r="I434" s="33" t="s">
        <v>554</v>
      </c>
      <c r="J434" s="32" t="s">
        <v>545</v>
      </c>
    </row>
    <row r="435" spans="1:10" ht="24" customHeight="1" x14ac:dyDescent="0.25">
      <c r="A435" s="36" t="s">
        <v>550</v>
      </c>
      <c r="B435" s="37" t="s">
        <v>553</v>
      </c>
      <c r="C435" s="36" t="s">
        <v>108</v>
      </c>
      <c r="D435" s="36" t="s">
        <v>552</v>
      </c>
      <c r="E435" s="211" t="s">
        <v>547</v>
      </c>
      <c r="F435" s="211"/>
      <c r="G435" s="35" t="s">
        <v>110</v>
      </c>
      <c r="H435" s="34">
        <v>3.0000000000000001E-5</v>
      </c>
      <c r="I435" s="33" t="s">
        <v>551</v>
      </c>
      <c r="J435" s="32" t="s">
        <v>545</v>
      </c>
    </row>
    <row r="436" spans="1:10" ht="24" customHeight="1" x14ac:dyDescent="0.25">
      <c r="A436" s="36" t="s">
        <v>550</v>
      </c>
      <c r="B436" s="37" t="s">
        <v>549</v>
      </c>
      <c r="C436" s="36" t="s">
        <v>108</v>
      </c>
      <c r="D436" s="36" t="s">
        <v>548</v>
      </c>
      <c r="E436" s="211" t="s">
        <v>547</v>
      </c>
      <c r="F436" s="211"/>
      <c r="G436" s="35" t="s">
        <v>110</v>
      </c>
      <c r="H436" s="34">
        <v>3.0000000000000001E-5</v>
      </c>
      <c r="I436" s="33" t="s">
        <v>546</v>
      </c>
      <c r="J436" s="32" t="s">
        <v>545</v>
      </c>
    </row>
    <row r="437" spans="1:10" x14ac:dyDescent="0.25">
      <c r="A437" s="31"/>
      <c r="B437" s="31"/>
      <c r="C437" s="31"/>
      <c r="D437" s="31"/>
      <c r="E437" s="31" t="s">
        <v>544</v>
      </c>
      <c r="F437" s="30">
        <v>3.78</v>
      </c>
      <c r="G437" s="31" t="s">
        <v>543</v>
      </c>
      <c r="H437" s="30">
        <v>0</v>
      </c>
      <c r="I437" s="31" t="s">
        <v>542</v>
      </c>
      <c r="J437" s="30">
        <v>3.78</v>
      </c>
    </row>
    <row r="438" spans="1:10" x14ac:dyDescent="0.25">
      <c r="A438" s="31"/>
      <c r="B438" s="31"/>
      <c r="C438" s="31"/>
      <c r="D438" s="31"/>
      <c r="E438" s="31" t="s">
        <v>541</v>
      </c>
      <c r="F438" s="30">
        <v>1.93</v>
      </c>
      <c r="G438" s="31"/>
      <c r="H438" s="212" t="s">
        <v>540</v>
      </c>
      <c r="I438" s="212"/>
      <c r="J438" s="30">
        <v>10.93</v>
      </c>
    </row>
    <row r="439" spans="1:10" ht="49.95" customHeight="1" thickBot="1" x14ac:dyDescent="0.3">
      <c r="A439" s="19"/>
      <c r="B439" s="19"/>
      <c r="C439" s="19"/>
      <c r="D439" s="19"/>
      <c r="E439" s="19"/>
      <c r="F439" s="19"/>
      <c r="G439" s="19" t="s">
        <v>539</v>
      </c>
      <c r="H439" s="29" t="s">
        <v>949</v>
      </c>
      <c r="I439" s="19" t="s">
        <v>537</v>
      </c>
      <c r="J439" s="26">
        <v>76.510000000000005</v>
      </c>
    </row>
    <row r="440" spans="1:10" ht="1.05" customHeight="1" thickTop="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</row>
    <row r="441" spans="1:10" ht="18" customHeight="1" x14ac:dyDescent="0.25">
      <c r="A441" s="24" t="s">
        <v>132</v>
      </c>
      <c r="B441" s="23" t="s">
        <v>3</v>
      </c>
      <c r="C441" s="24" t="s">
        <v>4</v>
      </c>
      <c r="D441" s="24" t="s">
        <v>5</v>
      </c>
      <c r="E441" s="157" t="s">
        <v>636</v>
      </c>
      <c r="F441" s="157"/>
      <c r="G441" s="38" t="s">
        <v>6</v>
      </c>
      <c r="H441" s="23" t="s">
        <v>7</v>
      </c>
      <c r="I441" s="23" t="s">
        <v>8</v>
      </c>
      <c r="J441" s="23" t="s">
        <v>10</v>
      </c>
    </row>
    <row r="442" spans="1:10" ht="39" customHeight="1" x14ac:dyDescent="0.25">
      <c r="A442" s="48" t="s">
        <v>643</v>
      </c>
      <c r="B442" s="49" t="s">
        <v>133</v>
      </c>
      <c r="C442" s="48" t="s">
        <v>22</v>
      </c>
      <c r="D442" s="48" t="s">
        <v>134</v>
      </c>
      <c r="E442" s="213" t="s">
        <v>1488</v>
      </c>
      <c r="F442" s="213"/>
      <c r="G442" s="47" t="s">
        <v>36</v>
      </c>
      <c r="H442" s="46">
        <v>1</v>
      </c>
      <c r="I442" s="45">
        <v>23.81</v>
      </c>
      <c r="J442" s="45">
        <v>23.81</v>
      </c>
    </row>
    <row r="443" spans="1:10" ht="39" customHeight="1" x14ac:dyDescent="0.25">
      <c r="A443" s="43" t="s">
        <v>686</v>
      </c>
      <c r="B443" s="44" t="s">
        <v>1535</v>
      </c>
      <c r="C443" s="43" t="s">
        <v>22</v>
      </c>
      <c r="D443" s="43" t="s">
        <v>1534</v>
      </c>
      <c r="E443" s="215" t="s">
        <v>1488</v>
      </c>
      <c r="F443" s="215"/>
      <c r="G443" s="42" t="s">
        <v>36</v>
      </c>
      <c r="H443" s="41">
        <v>1</v>
      </c>
      <c r="I443" s="40">
        <v>7.43</v>
      </c>
      <c r="J443" s="40">
        <v>7.43</v>
      </c>
    </row>
    <row r="444" spans="1:10" ht="39" customHeight="1" x14ac:dyDescent="0.25">
      <c r="A444" s="43" t="s">
        <v>686</v>
      </c>
      <c r="B444" s="44" t="s">
        <v>1544</v>
      </c>
      <c r="C444" s="43" t="s">
        <v>22</v>
      </c>
      <c r="D444" s="43" t="s">
        <v>1543</v>
      </c>
      <c r="E444" s="215" t="s">
        <v>1488</v>
      </c>
      <c r="F444" s="215"/>
      <c r="G444" s="42" t="s">
        <v>36</v>
      </c>
      <c r="H444" s="41">
        <v>1</v>
      </c>
      <c r="I444" s="40">
        <v>16.38</v>
      </c>
      <c r="J444" s="40">
        <v>16.38</v>
      </c>
    </row>
    <row r="445" spans="1:10" x14ac:dyDescent="0.25">
      <c r="A445" s="31"/>
      <c r="B445" s="31"/>
      <c r="C445" s="31"/>
      <c r="D445" s="31"/>
      <c r="E445" s="31" t="s">
        <v>544</v>
      </c>
      <c r="F445" s="30">
        <v>12.13</v>
      </c>
      <c r="G445" s="31" t="s">
        <v>543</v>
      </c>
      <c r="H445" s="30">
        <v>0</v>
      </c>
      <c r="I445" s="31" t="s">
        <v>542</v>
      </c>
      <c r="J445" s="30">
        <v>12.13</v>
      </c>
    </row>
    <row r="446" spans="1:10" x14ac:dyDescent="0.25">
      <c r="A446" s="31"/>
      <c r="B446" s="31"/>
      <c r="C446" s="31"/>
      <c r="D446" s="31"/>
      <c r="E446" s="31" t="s">
        <v>541</v>
      </c>
      <c r="F446" s="30">
        <v>5.12</v>
      </c>
      <c r="G446" s="31"/>
      <c r="H446" s="212" t="s">
        <v>540</v>
      </c>
      <c r="I446" s="212"/>
      <c r="J446" s="30">
        <v>28.93</v>
      </c>
    </row>
    <row r="447" spans="1:10" ht="49.95" customHeight="1" thickBot="1" x14ac:dyDescent="0.3">
      <c r="A447" s="19"/>
      <c r="B447" s="19"/>
      <c r="C447" s="19"/>
      <c r="D447" s="19"/>
      <c r="E447" s="19"/>
      <c r="F447" s="19"/>
      <c r="G447" s="19" t="s">
        <v>539</v>
      </c>
      <c r="H447" s="29" t="s">
        <v>1542</v>
      </c>
      <c r="I447" s="19" t="s">
        <v>537</v>
      </c>
      <c r="J447" s="26">
        <v>810.04</v>
      </c>
    </row>
    <row r="448" spans="1:10" ht="1.05" customHeight="1" thickTop="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</row>
    <row r="449" spans="1:10" ht="18" customHeight="1" x14ac:dyDescent="0.25">
      <c r="A449" s="24" t="s">
        <v>135</v>
      </c>
      <c r="B449" s="23" t="s">
        <v>3</v>
      </c>
      <c r="C449" s="24" t="s">
        <v>4</v>
      </c>
      <c r="D449" s="24" t="s">
        <v>5</v>
      </c>
      <c r="E449" s="157" t="s">
        <v>636</v>
      </c>
      <c r="F449" s="157"/>
      <c r="G449" s="38" t="s">
        <v>6</v>
      </c>
      <c r="H449" s="23" t="s">
        <v>7</v>
      </c>
      <c r="I449" s="23" t="s">
        <v>8</v>
      </c>
      <c r="J449" s="23" t="s">
        <v>10</v>
      </c>
    </row>
    <row r="450" spans="1:10" ht="39" customHeight="1" x14ac:dyDescent="0.25">
      <c r="A450" s="48" t="s">
        <v>643</v>
      </c>
      <c r="B450" s="49" t="s">
        <v>136</v>
      </c>
      <c r="C450" s="48" t="s">
        <v>22</v>
      </c>
      <c r="D450" s="48" t="s">
        <v>137</v>
      </c>
      <c r="E450" s="213" t="s">
        <v>1488</v>
      </c>
      <c r="F450" s="213"/>
      <c r="G450" s="47" t="s">
        <v>36</v>
      </c>
      <c r="H450" s="46">
        <v>1</v>
      </c>
      <c r="I450" s="45">
        <v>38.01</v>
      </c>
      <c r="J450" s="45">
        <v>38.01</v>
      </c>
    </row>
    <row r="451" spans="1:10" ht="39" customHeight="1" x14ac:dyDescent="0.25">
      <c r="A451" s="43" t="s">
        <v>686</v>
      </c>
      <c r="B451" s="44" t="s">
        <v>1541</v>
      </c>
      <c r="C451" s="43" t="s">
        <v>22</v>
      </c>
      <c r="D451" s="43" t="s">
        <v>1540</v>
      </c>
      <c r="E451" s="215" t="s">
        <v>1488</v>
      </c>
      <c r="F451" s="215"/>
      <c r="G451" s="42" t="s">
        <v>36</v>
      </c>
      <c r="H451" s="41">
        <v>1</v>
      </c>
      <c r="I451" s="40">
        <v>30.58</v>
      </c>
      <c r="J451" s="40">
        <v>30.58</v>
      </c>
    </row>
    <row r="452" spans="1:10" ht="39" customHeight="1" x14ac:dyDescent="0.25">
      <c r="A452" s="43" t="s">
        <v>686</v>
      </c>
      <c r="B452" s="44" t="s">
        <v>1535</v>
      </c>
      <c r="C452" s="43" t="s">
        <v>22</v>
      </c>
      <c r="D452" s="43" t="s">
        <v>1534</v>
      </c>
      <c r="E452" s="215" t="s">
        <v>1488</v>
      </c>
      <c r="F452" s="215"/>
      <c r="G452" s="42" t="s">
        <v>36</v>
      </c>
      <c r="H452" s="41">
        <v>1</v>
      </c>
      <c r="I452" s="40">
        <v>7.43</v>
      </c>
      <c r="J452" s="40">
        <v>7.43</v>
      </c>
    </row>
    <row r="453" spans="1:10" x14ac:dyDescent="0.25">
      <c r="A453" s="31"/>
      <c r="B453" s="31"/>
      <c r="C453" s="31"/>
      <c r="D453" s="31"/>
      <c r="E453" s="31" t="s">
        <v>544</v>
      </c>
      <c r="F453" s="30">
        <v>19.09</v>
      </c>
      <c r="G453" s="31" t="s">
        <v>543</v>
      </c>
      <c r="H453" s="30">
        <v>0</v>
      </c>
      <c r="I453" s="31" t="s">
        <v>542</v>
      </c>
      <c r="J453" s="30">
        <v>19.09</v>
      </c>
    </row>
    <row r="454" spans="1:10" x14ac:dyDescent="0.25">
      <c r="A454" s="31"/>
      <c r="B454" s="31"/>
      <c r="C454" s="31"/>
      <c r="D454" s="31"/>
      <c r="E454" s="31" t="s">
        <v>541</v>
      </c>
      <c r="F454" s="30">
        <v>8.17</v>
      </c>
      <c r="G454" s="31"/>
      <c r="H454" s="212" t="s">
        <v>540</v>
      </c>
      <c r="I454" s="212"/>
      <c r="J454" s="30">
        <v>46.18</v>
      </c>
    </row>
    <row r="455" spans="1:10" ht="49.95" customHeight="1" thickBot="1" x14ac:dyDescent="0.3">
      <c r="A455" s="19"/>
      <c r="B455" s="19"/>
      <c r="C455" s="19"/>
      <c r="D455" s="19"/>
      <c r="E455" s="19"/>
      <c r="F455" s="19"/>
      <c r="G455" s="19" t="s">
        <v>539</v>
      </c>
      <c r="H455" s="29" t="s">
        <v>649</v>
      </c>
      <c r="I455" s="19" t="s">
        <v>537</v>
      </c>
      <c r="J455" s="26">
        <v>369.44</v>
      </c>
    </row>
    <row r="456" spans="1:10" ht="1.05" customHeight="1" thickTop="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</row>
    <row r="457" spans="1:10" ht="18" customHeight="1" x14ac:dyDescent="0.25">
      <c r="A457" s="24" t="s">
        <v>138</v>
      </c>
      <c r="B457" s="23" t="s">
        <v>3</v>
      </c>
      <c r="C457" s="24" t="s">
        <v>4</v>
      </c>
      <c r="D457" s="24" t="s">
        <v>5</v>
      </c>
      <c r="E457" s="157" t="s">
        <v>636</v>
      </c>
      <c r="F457" s="157"/>
      <c r="G457" s="38" t="s">
        <v>6</v>
      </c>
      <c r="H457" s="23" t="s">
        <v>7</v>
      </c>
      <c r="I457" s="23" t="s">
        <v>8</v>
      </c>
      <c r="J457" s="23" t="s">
        <v>10</v>
      </c>
    </row>
    <row r="458" spans="1:10" ht="39" customHeight="1" x14ac:dyDescent="0.25">
      <c r="A458" s="48" t="s">
        <v>643</v>
      </c>
      <c r="B458" s="49" t="s">
        <v>139</v>
      </c>
      <c r="C458" s="48" t="s">
        <v>22</v>
      </c>
      <c r="D458" s="48" t="s">
        <v>140</v>
      </c>
      <c r="E458" s="213" t="s">
        <v>1488</v>
      </c>
      <c r="F458" s="213"/>
      <c r="G458" s="47" t="s">
        <v>36</v>
      </c>
      <c r="H458" s="46">
        <v>1</v>
      </c>
      <c r="I458" s="45">
        <v>30.74</v>
      </c>
      <c r="J458" s="45">
        <v>30.74</v>
      </c>
    </row>
    <row r="459" spans="1:10" ht="39" customHeight="1" x14ac:dyDescent="0.25">
      <c r="A459" s="43" t="s">
        <v>686</v>
      </c>
      <c r="B459" s="44" t="s">
        <v>1539</v>
      </c>
      <c r="C459" s="43" t="s">
        <v>22</v>
      </c>
      <c r="D459" s="43" t="s">
        <v>1538</v>
      </c>
      <c r="E459" s="215" t="s">
        <v>1488</v>
      </c>
      <c r="F459" s="215"/>
      <c r="G459" s="42" t="s">
        <v>36</v>
      </c>
      <c r="H459" s="41">
        <v>1</v>
      </c>
      <c r="I459" s="40">
        <v>23.31</v>
      </c>
      <c r="J459" s="40">
        <v>23.31</v>
      </c>
    </row>
    <row r="460" spans="1:10" ht="39" customHeight="1" x14ac:dyDescent="0.25">
      <c r="A460" s="43" t="s">
        <v>686</v>
      </c>
      <c r="B460" s="44" t="s">
        <v>1535</v>
      </c>
      <c r="C460" s="43" t="s">
        <v>22</v>
      </c>
      <c r="D460" s="43" t="s">
        <v>1534</v>
      </c>
      <c r="E460" s="215" t="s">
        <v>1488</v>
      </c>
      <c r="F460" s="215"/>
      <c r="G460" s="42" t="s">
        <v>36</v>
      </c>
      <c r="H460" s="41">
        <v>1</v>
      </c>
      <c r="I460" s="40">
        <v>7.43</v>
      </c>
      <c r="J460" s="40">
        <v>7.43</v>
      </c>
    </row>
    <row r="461" spans="1:10" x14ac:dyDescent="0.25">
      <c r="A461" s="31"/>
      <c r="B461" s="31"/>
      <c r="C461" s="31"/>
      <c r="D461" s="31"/>
      <c r="E461" s="31" t="s">
        <v>544</v>
      </c>
      <c r="F461" s="30">
        <v>14.45</v>
      </c>
      <c r="G461" s="31" t="s">
        <v>543</v>
      </c>
      <c r="H461" s="30">
        <v>0</v>
      </c>
      <c r="I461" s="31" t="s">
        <v>542</v>
      </c>
      <c r="J461" s="30">
        <v>14.45</v>
      </c>
    </row>
    <row r="462" spans="1:10" x14ac:dyDescent="0.25">
      <c r="A462" s="31"/>
      <c r="B462" s="31"/>
      <c r="C462" s="31"/>
      <c r="D462" s="31"/>
      <c r="E462" s="31" t="s">
        <v>541</v>
      </c>
      <c r="F462" s="30">
        <v>6.61</v>
      </c>
      <c r="G462" s="31"/>
      <c r="H462" s="212" t="s">
        <v>540</v>
      </c>
      <c r="I462" s="212"/>
      <c r="J462" s="30">
        <v>37.35</v>
      </c>
    </row>
    <row r="463" spans="1:10" ht="49.95" customHeight="1" thickBot="1" x14ac:dyDescent="0.3">
      <c r="A463" s="19"/>
      <c r="B463" s="19"/>
      <c r="C463" s="19"/>
      <c r="D463" s="19"/>
      <c r="E463" s="19"/>
      <c r="F463" s="19"/>
      <c r="G463" s="19" t="s">
        <v>539</v>
      </c>
      <c r="H463" s="29" t="s">
        <v>538</v>
      </c>
      <c r="I463" s="19" t="s">
        <v>537</v>
      </c>
      <c r="J463" s="26">
        <v>37.35</v>
      </c>
    </row>
    <row r="464" spans="1:10" ht="1.05" customHeight="1" thickTop="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</row>
    <row r="465" spans="1:10" ht="18" customHeight="1" x14ac:dyDescent="0.25">
      <c r="A465" s="24" t="s">
        <v>141</v>
      </c>
      <c r="B465" s="23" t="s">
        <v>3</v>
      </c>
      <c r="C465" s="24" t="s">
        <v>4</v>
      </c>
      <c r="D465" s="24" t="s">
        <v>5</v>
      </c>
      <c r="E465" s="157" t="s">
        <v>636</v>
      </c>
      <c r="F465" s="157"/>
      <c r="G465" s="38" t="s">
        <v>6</v>
      </c>
      <c r="H465" s="23" t="s">
        <v>7</v>
      </c>
      <c r="I465" s="23" t="s">
        <v>8</v>
      </c>
      <c r="J465" s="23" t="s">
        <v>10</v>
      </c>
    </row>
    <row r="466" spans="1:10" ht="39" customHeight="1" x14ac:dyDescent="0.25">
      <c r="A466" s="48" t="s">
        <v>643</v>
      </c>
      <c r="B466" s="49" t="s">
        <v>142</v>
      </c>
      <c r="C466" s="48" t="s">
        <v>22</v>
      </c>
      <c r="D466" s="48" t="s">
        <v>143</v>
      </c>
      <c r="E466" s="213" t="s">
        <v>1488</v>
      </c>
      <c r="F466" s="213"/>
      <c r="G466" s="47" t="s">
        <v>36</v>
      </c>
      <c r="H466" s="46">
        <v>1</v>
      </c>
      <c r="I466" s="45">
        <v>41.31</v>
      </c>
      <c r="J466" s="45">
        <v>41.31</v>
      </c>
    </row>
    <row r="467" spans="1:10" ht="39" customHeight="1" x14ac:dyDescent="0.25">
      <c r="A467" s="43" t="s">
        <v>686</v>
      </c>
      <c r="B467" s="44" t="s">
        <v>1537</v>
      </c>
      <c r="C467" s="43" t="s">
        <v>22</v>
      </c>
      <c r="D467" s="43" t="s">
        <v>1536</v>
      </c>
      <c r="E467" s="215" t="s">
        <v>1488</v>
      </c>
      <c r="F467" s="215"/>
      <c r="G467" s="42" t="s">
        <v>36</v>
      </c>
      <c r="H467" s="41">
        <v>1</v>
      </c>
      <c r="I467" s="40">
        <v>33.880000000000003</v>
      </c>
      <c r="J467" s="40">
        <v>33.880000000000003</v>
      </c>
    </row>
    <row r="468" spans="1:10" ht="39" customHeight="1" x14ac:dyDescent="0.25">
      <c r="A468" s="43" t="s">
        <v>686</v>
      </c>
      <c r="B468" s="44" t="s">
        <v>1535</v>
      </c>
      <c r="C468" s="43" t="s">
        <v>22</v>
      </c>
      <c r="D468" s="43" t="s">
        <v>1534</v>
      </c>
      <c r="E468" s="215" t="s">
        <v>1488</v>
      </c>
      <c r="F468" s="215"/>
      <c r="G468" s="42" t="s">
        <v>36</v>
      </c>
      <c r="H468" s="41">
        <v>1</v>
      </c>
      <c r="I468" s="40">
        <v>7.43</v>
      </c>
      <c r="J468" s="40">
        <v>7.43</v>
      </c>
    </row>
    <row r="469" spans="1:10" x14ac:dyDescent="0.25">
      <c r="A469" s="31"/>
      <c r="B469" s="31"/>
      <c r="C469" s="31"/>
      <c r="D469" s="31"/>
      <c r="E469" s="31" t="s">
        <v>544</v>
      </c>
      <c r="F469" s="30">
        <v>19.09</v>
      </c>
      <c r="G469" s="31" t="s">
        <v>543</v>
      </c>
      <c r="H469" s="30">
        <v>0</v>
      </c>
      <c r="I469" s="31" t="s">
        <v>542</v>
      </c>
      <c r="J469" s="30">
        <v>19.09</v>
      </c>
    </row>
    <row r="470" spans="1:10" x14ac:dyDescent="0.25">
      <c r="A470" s="31"/>
      <c r="B470" s="31"/>
      <c r="C470" s="31"/>
      <c r="D470" s="31"/>
      <c r="E470" s="31" t="s">
        <v>541</v>
      </c>
      <c r="F470" s="30">
        <v>8.8800000000000008</v>
      </c>
      <c r="G470" s="31"/>
      <c r="H470" s="212" t="s">
        <v>540</v>
      </c>
      <c r="I470" s="212"/>
      <c r="J470" s="30">
        <v>50.19</v>
      </c>
    </row>
    <row r="471" spans="1:10" ht="49.95" customHeight="1" thickBot="1" x14ac:dyDescent="0.3">
      <c r="A471" s="19"/>
      <c r="B471" s="19"/>
      <c r="C471" s="19"/>
      <c r="D471" s="19"/>
      <c r="E471" s="19"/>
      <c r="F471" s="19"/>
      <c r="G471" s="19" t="s">
        <v>539</v>
      </c>
      <c r="H471" s="29" t="s">
        <v>1016</v>
      </c>
      <c r="I471" s="19" t="s">
        <v>537</v>
      </c>
      <c r="J471" s="26">
        <v>150.57</v>
      </c>
    </row>
    <row r="472" spans="1:10" ht="1.05" customHeight="1" thickTop="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</row>
    <row r="473" spans="1:10" ht="18" customHeight="1" x14ac:dyDescent="0.25">
      <c r="A473" s="24" t="s">
        <v>144</v>
      </c>
      <c r="B473" s="23" t="s">
        <v>3</v>
      </c>
      <c r="C473" s="24" t="s">
        <v>4</v>
      </c>
      <c r="D473" s="24" t="s">
        <v>5</v>
      </c>
      <c r="E473" s="157" t="s">
        <v>636</v>
      </c>
      <c r="F473" s="157"/>
      <c r="G473" s="38" t="s">
        <v>6</v>
      </c>
      <c r="H473" s="23" t="s">
        <v>7</v>
      </c>
      <c r="I473" s="23" t="s">
        <v>8</v>
      </c>
      <c r="J473" s="23" t="s">
        <v>10</v>
      </c>
    </row>
    <row r="474" spans="1:10" ht="24" customHeight="1" x14ac:dyDescent="0.25">
      <c r="A474" s="48" t="s">
        <v>643</v>
      </c>
      <c r="B474" s="49" t="s">
        <v>145</v>
      </c>
      <c r="C474" s="48" t="s">
        <v>34</v>
      </c>
      <c r="D474" s="48" t="s">
        <v>146</v>
      </c>
      <c r="E474" s="213" t="s">
        <v>1533</v>
      </c>
      <c r="F474" s="213"/>
      <c r="G474" s="47" t="s">
        <v>36</v>
      </c>
      <c r="H474" s="46">
        <v>1</v>
      </c>
      <c r="I474" s="45">
        <v>44.49</v>
      </c>
      <c r="J474" s="45">
        <v>44.49</v>
      </c>
    </row>
    <row r="475" spans="1:10" ht="25.95" customHeight="1" x14ac:dyDescent="0.25">
      <c r="A475" s="36" t="s">
        <v>550</v>
      </c>
      <c r="B475" s="37" t="s">
        <v>1532</v>
      </c>
      <c r="C475" s="36" t="s">
        <v>34</v>
      </c>
      <c r="D475" s="36" t="s">
        <v>1531</v>
      </c>
      <c r="E475" s="211" t="s">
        <v>547</v>
      </c>
      <c r="F475" s="211"/>
      <c r="G475" s="35" t="s">
        <v>36</v>
      </c>
      <c r="H475" s="34">
        <v>1</v>
      </c>
      <c r="I475" s="33">
        <v>21.19</v>
      </c>
      <c r="J475" s="33">
        <v>21.19</v>
      </c>
    </row>
    <row r="476" spans="1:10" ht="24" customHeight="1" x14ac:dyDescent="0.25">
      <c r="A476" s="36" t="s">
        <v>550</v>
      </c>
      <c r="B476" s="37" t="s">
        <v>656</v>
      </c>
      <c r="C476" s="36" t="s">
        <v>34</v>
      </c>
      <c r="D476" s="36" t="s">
        <v>655</v>
      </c>
      <c r="E476" s="211" t="s">
        <v>565</v>
      </c>
      <c r="F476" s="211"/>
      <c r="G476" s="35" t="s">
        <v>654</v>
      </c>
      <c r="H476" s="34">
        <v>0.80900000000000005</v>
      </c>
      <c r="I476" s="33">
        <v>15.15</v>
      </c>
      <c r="J476" s="33">
        <v>12.25</v>
      </c>
    </row>
    <row r="477" spans="1:10" ht="24" customHeight="1" x14ac:dyDescent="0.25">
      <c r="A477" s="36" t="s">
        <v>550</v>
      </c>
      <c r="B477" s="37" t="s">
        <v>658</v>
      </c>
      <c r="C477" s="36" t="s">
        <v>34</v>
      </c>
      <c r="D477" s="36" t="s">
        <v>657</v>
      </c>
      <c r="E477" s="211" t="s">
        <v>565</v>
      </c>
      <c r="F477" s="211"/>
      <c r="G477" s="35" t="s">
        <v>654</v>
      </c>
      <c r="H477" s="34">
        <v>0.80900000000000005</v>
      </c>
      <c r="I477" s="33">
        <v>13.67</v>
      </c>
      <c r="J477" s="33">
        <v>11.05</v>
      </c>
    </row>
    <row r="478" spans="1:10" x14ac:dyDescent="0.25">
      <c r="A478" s="31"/>
      <c r="B478" s="31"/>
      <c r="C478" s="31"/>
      <c r="D478" s="31"/>
      <c r="E478" s="31" t="s">
        <v>544</v>
      </c>
      <c r="F478" s="30">
        <v>23.3</v>
      </c>
      <c r="G478" s="31" t="s">
        <v>543</v>
      </c>
      <c r="H478" s="30">
        <v>0</v>
      </c>
      <c r="I478" s="31" t="s">
        <v>542</v>
      </c>
      <c r="J478" s="30">
        <v>23.3</v>
      </c>
    </row>
    <row r="479" spans="1:10" x14ac:dyDescent="0.25">
      <c r="A479" s="31"/>
      <c r="B479" s="31"/>
      <c r="C479" s="31"/>
      <c r="D479" s="31"/>
      <c r="E479" s="31" t="s">
        <v>541</v>
      </c>
      <c r="F479" s="30">
        <v>9.56</v>
      </c>
      <c r="G479" s="31"/>
      <c r="H479" s="212" t="s">
        <v>540</v>
      </c>
      <c r="I479" s="212"/>
      <c r="J479" s="30">
        <v>54.05</v>
      </c>
    </row>
    <row r="480" spans="1:10" ht="49.95" customHeight="1" thickBot="1" x14ac:dyDescent="0.3">
      <c r="A480" s="19"/>
      <c r="B480" s="19"/>
      <c r="C480" s="19"/>
      <c r="D480" s="19"/>
      <c r="E480" s="19"/>
      <c r="F480" s="19"/>
      <c r="G480" s="19" t="s">
        <v>539</v>
      </c>
      <c r="H480" s="29" t="s">
        <v>664</v>
      </c>
      <c r="I480" s="19" t="s">
        <v>537</v>
      </c>
      <c r="J480" s="26">
        <v>216.2</v>
      </c>
    </row>
    <row r="481" spans="1:10" ht="1.05" customHeight="1" thickTop="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</row>
    <row r="482" spans="1:10" ht="18" customHeight="1" x14ac:dyDescent="0.25">
      <c r="A482" s="24" t="s">
        <v>147</v>
      </c>
      <c r="B482" s="23" t="s">
        <v>3</v>
      </c>
      <c r="C482" s="24" t="s">
        <v>4</v>
      </c>
      <c r="D482" s="24" t="s">
        <v>5</v>
      </c>
      <c r="E482" s="157" t="s">
        <v>636</v>
      </c>
      <c r="F482" s="157"/>
      <c r="G482" s="38" t="s">
        <v>6</v>
      </c>
      <c r="H482" s="23" t="s">
        <v>7</v>
      </c>
      <c r="I482" s="23" t="s">
        <v>8</v>
      </c>
      <c r="J482" s="23" t="s">
        <v>10</v>
      </c>
    </row>
    <row r="483" spans="1:10" ht="25.95" customHeight="1" x14ac:dyDescent="0.25">
      <c r="A483" s="48" t="s">
        <v>643</v>
      </c>
      <c r="B483" s="49" t="s">
        <v>148</v>
      </c>
      <c r="C483" s="48" t="s">
        <v>22</v>
      </c>
      <c r="D483" s="48" t="s">
        <v>149</v>
      </c>
      <c r="E483" s="213" t="s">
        <v>1530</v>
      </c>
      <c r="F483" s="213"/>
      <c r="G483" s="47" t="s">
        <v>36</v>
      </c>
      <c r="H483" s="46">
        <v>1</v>
      </c>
      <c r="I483" s="45">
        <v>36.18</v>
      </c>
      <c r="J483" s="45">
        <v>36.18</v>
      </c>
    </row>
    <row r="484" spans="1:10" ht="25.95" customHeight="1" x14ac:dyDescent="0.25">
      <c r="A484" s="43" t="s">
        <v>686</v>
      </c>
      <c r="B484" s="44" t="s">
        <v>1479</v>
      </c>
      <c r="C484" s="43" t="s">
        <v>22</v>
      </c>
      <c r="D484" s="43" t="s">
        <v>1478</v>
      </c>
      <c r="E484" s="215" t="s">
        <v>683</v>
      </c>
      <c r="F484" s="215"/>
      <c r="G484" s="42" t="s">
        <v>654</v>
      </c>
      <c r="H484" s="41">
        <v>0.13250000000000001</v>
      </c>
      <c r="I484" s="40">
        <v>16.09</v>
      </c>
      <c r="J484" s="40">
        <v>2.13</v>
      </c>
    </row>
    <row r="485" spans="1:10" ht="24" customHeight="1" x14ac:dyDescent="0.25">
      <c r="A485" s="43" t="s">
        <v>686</v>
      </c>
      <c r="B485" s="44" t="s">
        <v>1481</v>
      </c>
      <c r="C485" s="43" t="s">
        <v>22</v>
      </c>
      <c r="D485" s="43" t="s">
        <v>1480</v>
      </c>
      <c r="E485" s="215" t="s">
        <v>683</v>
      </c>
      <c r="F485" s="215"/>
      <c r="G485" s="42" t="s">
        <v>654</v>
      </c>
      <c r="H485" s="41">
        <v>0.13250000000000001</v>
      </c>
      <c r="I485" s="40">
        <v>19.14</v>
      </c>
      <c r="J485" s="40">
        <v>2.5299999999999998</v>
      </c>
    </row>
    <row r="486" spans="1:10" ht="24" customHeight="1" x14ac:dyDescent="0.25">
      <c r="A486" s="36" t="s">
        <v>550</v>
      </c>
      <c r="B486" s="37" t="s">
        <v>1529</v>
      </c>
      <c r="C486" s="36" t="s">
        <v>22</v>
      </c>
      <c r="D486" s="36" t="s">
        <v>1528</v>
      </c>
      <c r="E486" s="211" t="s">
        <v>547</v>
      </c>
      <c r="F486" s="211"/>
      <c r="G486" s="35" t="s">
        <v>36</v>
      </c>
      <c r="H486" s="34">
        <v>1</v>
      </c>
      <c r="I486" s="33">
        <v>29.7</v>
      </c>
      <c r="J486" s="33">
        <v>29.7</v>
      </c>
    </row>
    <row r="487" spans="1:10" ht="39" customHeight="1" x14ac:dyDescent="0.25">
      <c r="A487" s="36" t="s">
        <v>550</v>
      </c>
      <c r="B487" s="37" t="s">
        <v>1527</v>
      </c>
      <c r="C487" s="36" t="s">
        <v>22</v>
      </c>
      <c r="D487" s="36" t="s">
        <v>1526</v>
      </c>
      <c r="E487" s="211" t="s">
        <v>547</v>
      </c>
      <c r="F487" s="211"/>
      <c r="G487" s="35" t="s">
        <v>36</v>
      </c>
      <c r="H487" s="34">
        <v>2</v>
      </c>
      <c r="I487" s="33">
        <v>0.91</v>
      </c>
      <c r="J487" s="33">
        <v>1.82</v>
      </c>
    </row>
    <row r="488" spans="1:10" x14ac:dyDescent="0.25">
      <c r="A488" s="31"/>
      <c r="B488" s="31"/>
      <c r="C488" s="31"/>
      <c r="D488" s="31"/>
      <c r="E488" s="31" t="s">
        <v>544</v>
      </c>
      <c r="F488" s="30">
        <v>3.61</v>
      </c>
      <c r="G488" s="31" t="s">
        <v>543</v>
      </c>
      <c r="H488" s="30">
        <v>0</v>
      </c>
      <c r="I488" s="31" t="s">
        <v>542</v>
      </c>
      <c r="J488" s="30">
        <v>3.61</v>
      </c>
    </row>
    <row r="489" spans="1:10" x14ac:dyDescent="0.25">
      <c r="A489" s="31"/>
      <c r="B489" s="31"/>
      <c r="C489" s="31"/>
      <c r="D489" s="31"/>
      <c r="E489" s="31" t="s">
        <v>541</v>
      </c>
      <c r="F489" s="30">
        <v>7.78</v>
      </c>
      <c r="G489" s="31"/>
      <c r="H489" s="212" t="s">
        <v>540</v>
      </c>
      <c r="I489" s="212"/>
      <c r="J489" s="30">
        <v>43.96</v>
      </c>
    </row>
    <row r="490" spans="1:10" ht="49.95" customHeight="1" thickBot="1" x14ac:dyDescent="0.3">
      <c r="A490" s="19"/>
      <c r="B490" s="19"/>
      <c r="C490" s="19"/>
      <c r="D490" s="19"/>
      <c r="E490" s="19"/>
      <c r="F490" s="19"/>
      <c r="G490" s="19" t="s">
        <v>539</v>
      </c>
      <c r="H490" s="29" t="s">
        <v>538</v>
      </c>
      <c r="I490" s="19" t="s">
        <v>537</v>
      </c>
      <c r="J490" s="26">
        <v>43.96</v>
      </c>
    </row>
    <row r="491" spans="1:10" ht="1.05" customHeight="1" thickTop="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</row>
    <row r="492" spans="1:10" ht="18" customHeight="1" x14ac:dyDescent="0.25">
      <c r="A492" s="24" t="s">
        <v>150</v>
      </c>
      <c r="B492" s="23" t="s">
        <v>3</v>
      </c>
      <c r="C492" s="24" t="s">
        <v>4</v>
      </c>
      <c r="D492" s="24" t="s">
        <v>5</v>
      </c>
      <c r="E492" s="157" t="s">
        <v>636</v>
      </c>
      <c r="F492" s="157"/>
      <c r="G492" s="38" t="s">
        <v>6</v>
      </c>
      <c r="H492" s="23" t="s">
        <v>7</v>
      </c>
      <c r="I492" s="23" t="s">
        <v>8</v>
      </c>
      <c r="J492" s="23" t="s">
        <v>10</v>
      </c>
    </row>
    <row r="493" spans="1:10" ht="52.05" customHeight="1" x14ac:dyDescent="0.25">
      <c r="A493" s="48" t="s">
        <v>643</v>
      </c>
      <c r="B493" s="49" t="s">
        <v>151</v>
      </c>
      <c r="C493" s="48" t="s">
        <v>22</v>
      </c>
      <c r="D493" s="48" t="s">
        <v>152</v>
      </c>
      <c r="E493" s="213" t="s">
        <v>1511</v>
      </c>
      <c r="F493" s="213"/>
      <c r="G493" s="47" t="s">
        <v>36</v>
      </c>
      <c r="H493" s="46">
        <v>1</v>
      </c>
      <c r="I493" s="45">
        <v>99.07</v>
      </c>
      <c r="J493" s="45">
        <v>99.07</v>
      </c>
    </row>
    <row r="494" spans="1:10" ht="25.95" customHeight="1" x14ac:dyDescent="0.25">
      <c r="A494" s="43" t="s">
        <v>686</v>
      </c>
      <c r="B494" s="44" t="s">
        <v>1479</v>
      </c>
      <c r="C494" s="43" t="s">
        <v>22</v>
      </c>
      <c r="D494" s="43" t="s">
        <v>1478</v>
      </c>
      <c r="E494" s="215" t="s">
        <v>683</v>
      </c>
      <c r="F494" s="215"/>
      <c r="G494" s="42" t="s">
        <v>654</v>
      </c>
      <c r="H494" s="41">
        <v>0.99350000000000005</v>
      </c>
      <c r="I494" s="40">
        <v>16.09</v>
      </c>
      <c r="J494" s="40">
        <v>15.98</v>
      </c>
    </row>
    <row r="495" spans="1:10" ht="24" customHeight="1" x14ac:dyDescent="0.25">
      <c r="A495" s="43" t="s">
        <v>686</v>
      </c>
      <c r="B495" s="44" t="s">
        <v>1481</v>
      </c>
      <c r="C495" s="43" t="s">
        <v>22</v>
      </c>
      <c r="D495" s="43" t="s">
        <v>1480</v>
      </c>
      <c r="E495" s="215" t="s">
        <v>683</v>
      </c>
      <c r="F495" s="215"/>
      <c r="G495" s="42" t="s">
        <v>654</v>
      </c>
      <c r="H495" s="41">
        <v>0.99350000000000005</v>
      </c>
      <c r="I495" s="40">
        <v>19.14</v>
      </c>
      <c r="J495" s="40">
        <v>19.010000000000002</v>
      </c>
    </row>
    <row r="496" spans="1:10" ht="39" customHeight="1" x14ac:dyDescent="0.25">
      <c r="A496" s="36" t="s">
        <v>550</v>
      </c>
      <c r="B496" s="37" t="s">
        <v>1525</v>
      </c>
      <c r="C496" s="36" t="s">
        <v>22</v>
      </c>
      <c r="D496" s="36" t="s">
        <v>1524</v>
      </c>
      <c r="E496" s="211" t="s">
        <v>547</v>
      </c>
      <c r="F496" s="211"/>
      <c r="G496" s="35" t="s">
        <v>36</v>
      </c>
      <c r="H496" s="34">
        <v>1</v>
      </c>
      <c r="I496" s="33">
        <v>2.2799999999999998</v>
      </c>
      <c r="J496" s="33">
        <v>2.2799999999999998</v>
      </c>
    </row>
    <row r="497" spans="1:10" ht="39" customHeight="1" x14ac:dyDescent="0.25">
      <c r="A497" s="36" t="s">
        <v>550</v>
      </c>
      <c r="B497" s="37" t="s">
        <v>1523</v>
      </c>
      <c r="C497" s="36" t="s">
        <v>22</v>
      </c>
      <c r="D497" s="36" t="s">
        <v>1522</v>
      </c>
      <c r="E497" s="211" t="s">
        <v>547</v>
      </c>
      <c r="F497" s="211"/>
      <c r="G497" s="35" t="s">
        <v>36</v>
      </c>
      <c r="H497" s="34">
        <v>4</v>
      </c>
      <c r="I497" s="33">
        <v>0.5</v>
      </c>
      <c r="J497" s="33">
        <v>2</v>
      </c>
    </row>
    <row r="498" spans="1:10" ht="24" customHeight="1" x14ac:dyDescent="0.25">
      <c r="A498" s="36" t="s">
        <v>550</v>
      </c>
      <c r="B498" s="37" t="s">
        <v>1521</v>
      </c>
      <c r="C498" s="36" t="s">
        <v>22</v>
      </c>
      <c r="D498" s="36" t="s">
        <v>1520</v>
      </c>
      <c r="E498" s="211" t="s">
        <v>547</v>
      </c>
      <c r="F498" s="211"/>
      <c r="G498" s="35" t="s">
        <v>36</v>
      </c>
      <c r="H498" s="34">
        <v>16.8</v>
      </c>
      <c r="I498" s="33">
        <v>0.25</v>
      </c>
      <c r="J498" s="33">
        <v>4.2</v>
      </c>
    </row>
    <row r="499" spans="1:10" ht="25.95" customHeight="1" x14ac:dyDescent="0.25">
      <c r="A499" s="36" t="s">
        <v>550</v>
      </c>
      <c r="B499" s="37" t="s">
        <v>1519</v>
      </c>
      <c r="C499" s="36" t="s">
        <v>22</v>
      </c>
      <c r="D499" s="36" t="s">
        <v>1518</v>
      </c>
      <c r="E499" s="211" t="s">
        <v>547</v>
      </c>
      <c r="F499" s="211"/>
      <c r="G499" s="35" t="s">
        <v>36</v>
      </c>
      <c r="H499" s="34">
        <v>16.8</v>
      </c>
      <c r="I499" s="33">
        <v>0.89</v>
      </c>
      <c r="J499" s="33">
        <v>14.95</v>
      </c>
    </row>
    <row r="500" spans="1:10" ht="25.95" customHeight="1" x14ac:dyDescent="0.25">
      <c r="A500" s="36" t="s">
        <v>550</v>
      </c>
      <c r="B500" s="37" t="s">
        <v>1517</v>
      </c>
      <c r="C500" s="36" t="s">
        <v>22</v>
      </c>
      <c r="D500" s="36" t="s">
        <v>1516</v>
      </c>
      <c r="E500" s="211" t="s">
        <v>547</v>
      </c>
      <c r="F500" s="211"/>
      <c r="G500" s="35" t="s">
        <v>36</v>
      </c>
      <c r="H500" s="34">
        <v>33.6</v>
      </c>
      <c r="I500" s="33">
        <v>1.21</v>
      </c>
      <c r="J500" s="33">
        <v>40.65</v>
      </c>
    </row>
    <row r="501" spans="1:10" x14ac:dyDescent="0.25">
      <c r="A501" s="31"/>
      <c r="B501" s="31"/>
      <c r="C501" s="31"/>
      <c r="D501" s="31"/>
      <c r="E501" s="31" t="s">
        <v>544</v>
      </c>
      <c r="F501" s="30">
        <v>27.11</v>
      </c>
      <c r="G501" s="31" t="s">
        <v>543</v>
      </c>
      <c r="H501" s="30">
        <v>0</v>
      </c>
      <c r="I501" s="31" t="s">
        <v>542</v>
      </c>
      <c r="J501" s="30">
        <v>27.11</v>
      </c>
    </row>
    <row r="502" spans="1:10" x14ac:dyDescent="0.25">
      <c r="A502" s="31"/>
      <c r="B502" s="31"/>
      <c r="C502" s="31"/>
      <c r="D502" s="31"/>
      <c r="E502" s="31" t="s">
        <v>541</v>
      </c>
      <c r="F502" s="30">
        <v>21.3</v>
      </c>
      <c r="G502" s="31"/>
      <c r="H502" s="212" t="s">
        <v>540</v>
      </c>
      <c r="I502" s="212"/>
      <c r="J502" s="30">
        <v>120.37</v>
      </c>
    </row>
    <row r="503" spans="1:10" ht="49.95" customHeight="1" thickBot="1" x14ac:dyDescent="0.3">
      <c r="A503" s="19"/>
      <c r="B503" s="19"/>
      <c r="C503" s="19"/>
      <c r="D503" s="19"/>
      <c r="E503" s="19"/>
      <c r="F503" s="19"/>
      <c r="G503" s="19" t="s">
        <v>539</v>
      </c>
      <c r="H503" s="29" t="s">
        <v>1016</v>
      </c>
      <c r="I503" s="19" t="s">
        <v>537</v>
      </c>
      <c r="J503" s="26">
        <v>361.11</v>
      </c>
    </row>
    <row r="504" spans="1:10" ht="1.05" customHeight="1" thickTop="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</row>
    <row r="505" spans="1:10" ht="18" customHeight="1" x14ac:dyDescent="0.25">
      <c r="A505" s="24" t="s">
        <v>153</v>
      </c>
      <c r="B505" s="23" t="s">
        <v>3</v>
      </c>
      <c r="C505" s="24" t="s">
        <v>4</v>
      </c>
      <c r="D505" s="24" t="s">
        <v>5</v>
      </c>
      <c r="E505" s="157" t="s">
        <v>636</v>
      </c>
      <c r="F505" s="157"/>
      <c r="G505" s="38" t="s">
        <v>6</v>
      </c>
      <c r="H505" s="23" t="s">
        <v>7</v>
      </c>
      <c r="I505" s="23" t="s">
        <v>8</v>
      </c>
      <c r="J505" s="23" t="s">
        <v>10</v>
      </c>
    </row>
    <row r="506" spans="1:10" ht="39" customHeight="1" x14ac:dyDescent="0.25">
      <c r="A506" s="48" t="s">
        <v>643</v>
      </c>
      <c r="B506" s="49" t="s">
        <v>154</v>
      </c>
      <c r="C506" s="48" t="s">
        <v>22</v>
      </c>
      <c r="D506" s="48" t="s">
        <v>155</v>
      </c>
      <c r="E506" s="213" t="s">
        <v>1511</v>
      </c>
      <c r="F506" s="213"/>
      <c r="G506" s="47" t="s">
        <v>40</v>
      </c>
      <c r="H506" s="46">
        <v>1</v>
      </c>
      <c r="I506" s="45">
        <v>97.01</v>
      </c>
      <c r="J506" s="45">
        <v>97.01</v>
      </c>
    </row>
    <row r="507" spans="1:10" ht="52.05" customHeight="1" x14ac:dyDescent="0.25">
      <c r="A507" s="43" t="s">
        <v>686</v>
      </c>
      <c r="B507" s="44" t="s">
        <v>1515</v>
      </c>
      <c r="C507" s="43" t="s">
        <v>22</v>
      </c>
      <c r="D507" s="43" t="s">
        <v>1514</v>
      </c>
      <c r="E507" s="215" t="s">
        <v>1000</v>
      </c>
      <c r="F507" s="215"/>
      <c r="G507" s="42" t="s">
        <v>40</v>
      </c>
      <c r="H507" s="41">
        <v>1</v>
      </c>
      <c r="I507" s="40">
        <v>35.64</v>
      </c>
      <c r="J507" s="40">
        <v>35.64</v>
      </c>
    </row>
    <row r="508" spans="1:10" ht="39" customHeight="1" x14ac:dyDescent="0.25">
      <c r="A508" s="43" t="s">
        <v>686</v>
      </c>
      <c r="B508" s="44" t="s">
        <v>1513</v>
      </c>
      <c r="C508" s="43" t="s">
        <v>22</v>
      </c>
      <c r="D508" s="43" t="s">
        <v>1512</v>
      </c>
      <c r="E508" s="215" t="s">
        <v>1511</v>
      </c>
      <c r="F508" s="215"/>
      <c r="G508" s="42" t="s">
        <v>36</v>
      </c>
      <c r="H508" s="41">
        <v>0.33300000000000002</v>
      </c>
      <c r="I508" s="40">
        <v>89.58</v>
      </c>
      <c r="J508" s="40">
        <v>29.83</v>
      </c>
    </row>
    <row r="509" spans="1:10" ht="25.95" customHeight="1" x14ac:dyDescent="0.25">
      <c r="A509" s="43" t="s">
        <v>686</v>
      </c>
      <c r="B509" s="44" t="s">
        <v>1479</v>
      </c>
      <c r="C509" s="43" t="s">
        <v>22</v>
      </c>
      <c r="D509" s="43" t="s">
        <v>1478</v>
      </c>
      <c r="E509" s="215" t="s">
        <v>683</v>
      </c>
      <c r="F509" s="215"/>
      <c r="G509" s="42" t="s">
        <v>654</v>
      </c>
      <c r="H509" s="41">
        <v>0.2208</v>
      </c>
      <c r="I509" s="40">
        <v>16.09</v>
      </c>
      <c r="J509" s="40">
        <v>3.55</v>
      </c>
    </row>
    <row r="510" spans="1:10" ht="24" customHeight="1" x14ac:dyDescent="0.25">
      <c r="A510" s="43" t="s">
        <v>686</v>
      </c>
      <c r="B510" s="44" t="s">
        <v>1481</v>
      </c>
      <c r="C510" s="43" t="s">
        <v>22</v>
      </c>
      <c r="D510" s="43" t="s">
        <v>1480</v>
      </c>
      <c r="E510" s="215" t="s">
        <v>683</v>
      </c>
      <c r="F510" s="215"/>
      <c r="G510" s="42" t="s">
        <v>654</v>
      </c>
      <c r="H510" s="41">
        <v>0.2208</v>
      </c>
      <c r="I510" s="40">
        <v>19.14</v>
      </c>
      <c r="J510" s="40">
        <v>4.22</v>
      </c>
    </row>
    <row r="511" spans="1:10" ht="39" customHeight="1" x14ac:dyDescent="0.25">
      <c r="A511" s="36" t="s">
        <v>550</v>
      </c>
      <c r="B511" s="37" t="s">
        <v>1510</v>
      </c>
      <c r="C511" s="36" t="s">
        <v>22</v>
      </c>
      <c r="D511" s="36" t="s">
        <v>1509</v>
      </c>
      <c r="E511" s="211" t="s">
        <v>547</v>
      </c>
      <c r="F511" s="211"/>
      <c r="G511" s="35" t="s">
        <v>40</v>
      </c>
      <c r="H511" s="34">
        <v>0.93600000000000005</v>
      </c>
      <c r="I511" s="33">
        <v>25.4</v>
      </c>
      <c r="J511" s="33">
        <v>23.77</v>
      </c>
    </row>
    <row r="512" spans="1:10" x14ac:dyDescent="0.25">
      <c r="A512" s="31"/>
      <c r="B512" s="31"/>
      <c r="C512" s="31"/>
      <c r="D512" s="31"/>
      <c r="E512" s="31" t="s">
        <v>544</v>
      </c>
      <c r="F512" s="30">
        <v>25.5</v>
      </c>
      <c r="G512" s="31" t="s">
        <v>543</v>
      </c>
      <c r="H512" s="30">
        <v>0</v>
      </c>
      <c r="I512" s="31" t="s">
        <v>542</v>
      </c>
      <c r="J512" s="30">
        <v>25.5</v>
      </c>
    </row>
    <row r="513" spans="1:10" x14ac:dyDescent="0.25">
      <c r="A513" s="31"/>
      <c r="B513" s="31"/>
      <c r="C513" s="31"/>
      <c r="D513" s="31"/>
      <c r="E513" s="31" t="s">
        <v>541</v>
      </c>
      <c r="F513" s="30">
        <v>20.86</v>
      </c>
      <c r="G513" s="31"/>
      <c r="H513" s="212" t="s">
        <v>540</v>
      </c>
      <c r="I513" s="212"/>
      <c r="J513" s="30">
        <v>117.87</v>
      </c>
    </row>
    <row r="514" spans="1:10" ht="49.95" customHeight="1" thickBot="1" x14ac:dyDescent="0.3">
      <c r="A514" s="19"/>
      <c r="B514" s="19"/>
      <c r="C514" s="19"/>
      <c r="D514" s="19"/>
      <c r="E514" s="19"/>
      <c r="F514" s="19"/>
      <c r="G514" s="19" t="s">
        <v>539</v>
      </c>
      <c r="H514" s="29" t="s">
        <v>1508</v>
      </c>
      <c r="I514" s="19" t="s">
        <v>537</v>
      </c>
      <c r="J514" s="26">
        <v>3536.1</v>
      </c>
    </row>
    <row r="515" spans="1:10" ht="1.05" customHeight="1" thickTop="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</row>
    <row r="516" spans="1:10" ht="18" customHeight="1" x14ac:dyDescent="0.25">
      <c r="A516" s="24" t="s">
        <v>156</v>
      </c>
      <c r="B516" s="23" t="s">
        <v>3</v>
      </c>
      <c r="C516" s="24" t="s">
        <v>4</v>
      </c>
      <c r="D516" s="24" t="s">
        <v>5</v>
      </c>
      <c r="E516" s="157" t="s">
        <v>636</v>
      </c>
      <c r="F516" s="157"/>
      <c r="G516" s="38" t="s">
        <v>6</v>
      </c>
      <c r="H516" s="23" t="s">
        <v>7</v>
      </c>
      <c r="I516" s="23" t="s">
        <v>8</v>
      </c>
      <c r="J516" s="23" t="s">
        <v>10</v>
      </c>
    </row>
    <row r="517" spans="1:10" ht="25.95" customHeight="1" x14ac:dyDescent="0.25">
      <c r="A517" s="48" t="s">
        <v>643</v>
      </c>
      <c r="B517" s="49" t="s">
        <v>157</v>
      </c>
      <c r="C517" s="48" t="s">
        <v>22</v>
      </c>
      <c r="D517" s="48" t="s">
        <v>158</v>
      </c>
      <c r="E517" s="213" t="s">
        <v>1488</v>
      </c>
      <c r="F517" s="213"/>
      <c r="G517" s="47" t="s">
        <v>40</v>
      </c>
      <c r="H517" s="46">
        <v>1</v>
      </c>
      <c r="I517" s="45">
        <v>25.51</v>
      </c>
      <c r="J517" s="45">
        <v>25.51</v>
      </c>
    </row>
    <row r="518" spans="1:10" ht="25.95" customHeight="1" x14ac:dyDescent="0.25">
      <c r="A518" s="43" t="s">
        <v>686</v>
      </c>
      <c r="B518" s="44" t="s">
        <v>1479</v>
      </c>
      <c r="C518" s="43" t="s">
        <v>22</v>
      </c>
      <c r="D518" s="43" t="s">
        <v>1478</v>
      </c>
      <c r="E518" s="215" t="s">
        <v>683</v>
      </c>
      <c r="F518" s="215"/>
      <c r="G518" s="42" t="s">
        <v>654</v>
      </c>
      <c r="H518" s="41">
        <v>0.45</v>
      </c>
      <c r="I518" s="40">
        <v>16.09</v>
      </c>
      <c r="J518" s="40">
        <v>7.24</v>
      </c>
    </row>
    <row r="519" spans="1:10" ht="24" customHeight="1" x14ac:dyDescent="0.25">
      <c r="A519" s="43" t="s">
        <v>686</v>
      </c>
      <c r="B519" s="44" t="s">
        <v>1481</v>
      </c>
      <c r="C519" s="43" t="s">
        <v>22</v>
      </c>
      <c r="D519" s="43" t="s">
        <v>1480</v>
      </c>
      <c r="E519" s="215" t="s">
        <v>683</v>
      </c>
      <c r="F519" s="215"/>
      <c r="G519" s="42" t="s">
        <v>654</v>
      </c>
      <c r="H519" s="41">
        <v>0.45</v>
      </c>
      <c r="I519" s="40">
        <v>19.14</v>
      </c>
      <c r="J519" s="40">
        <v>8.61</v>
      </c>
    </row>
    <row r="520" spans="1:10" ht="25.95" customHeight="1" x14ac:dyDescent="0.25">
      <c r="A520" s="36" t="s">
        <v>550</v>
      </c>
      <c r="B520" s="37" t="s">
        <v>1507</v>
      </c>
      <c r="C520" s="36" t="s">
        <v>22</v>
      </c>
      <c r="D520" s="36" t="s">
        <v>1506</v>
      </c>
      <c r="E520" s="211" t="s">
        <v>547</v>
      </c>
      <c r="F520" s="211"/>
      <c r="G520" s="35" t="s">
        <v>40</v>
      </c>
      <c r="H520" s="34">
        <v>1.1000000000000001</v>
      </c>
      <c r="I520" s="33">
        <v>8.7899999999999991</v>
      </c>
      <c r="J520" s="33">
        <v>9.66</v>
      </c>
    </row>
    <row r="521" spans="1:10" x14ac:dyDescent="0.25">
      <c r="A521" s="31"/>
      <c r="B521" s="31"/>
      <c r="C521" s="31"/>
      <c r="D521" s="31"/>
      <c r="E521" s="31" t="s">
        <v>544</v>
      </c>
      <c r="F521" s="30">
        <v>12.27</v>
      </c>
      <c r="G521" s="31" t="s">
        <v>543</v>
      </c>
      <c r="H521" s="30">
        <v>0</v>
      </c>
      <c r="I521" s="31" t="s">
        <v>542</v>
      </c>
      <c r="J521" s="30">
        <v>12.27</v>
      </c>
    </row>
    <row r="522" spans="1:10" x14ac:dyDescent="0.25">
      <c r="A522" s="31"/>
      <c r="B522" s="31"/>
      <c r="C522" s="31"/>
      <c r="D522" s="31"/>
      <c r="E522" s="31" t="s">
        <v>541</v>
      </c>
      <c r="F522" s="30">
        <v>5.48</v>
      </c>
      <c r="G522" s="31"/>
      <c r="H522" s="212" t="s">
        <v>540</v>
      </c>
      <c r="I522" s="212"/>
      <c r="J522" s="30">
        <v>30.99</v>
      </c>
    </row>
    <row r="523" spans="1:10" ht="49.95" customHeight="1" thickBot="1" x14ac:dyDescent="0.3">
      <c r="A523" s="19"/>
      <c r="B523" s="19"/>
      <c r="C523" s="19"/>
      <c r="D523" s="19"/>
      <c r="E523" s="19"/>
      <c r="F523" s="19"/>
      <c r="G523" s="19" t="s">
        <v>539</v>
      </c>
      <c r="H523" s="29" t="s">
        <v>1505</v>
      </c>
      <c r="I523" s="19" t="s">
        <v>537</v>
      </c>
      <c r="J523" s="26">
        <v>402.56</v>
      </c>
    </row>
    <row r="524" spans="1:10" ht="1.05" customHeight="1" thickTop="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</row>
    <row r="525" spans="1:10" ht="18" customHeight="1" x14ac:dyDescent="0.25">
      <c r="A525" s="24" t="s">
        <v>159</v>
      </c>
      <c r="B525" s="23" t="s">
        <v>3</v>
      </c>
      <c r="C525" s="24" t="s">
        <v>4</v>
      </c>
      <c r="D525" s="24" t="s">
        <v>5</v>
      </c>
      <c r="E525" s="157" t="s">
        <v>636</v>
      </c>
      <c r="F525" s="157"/>
      <c r="G525" s="38" t="s">
        <v>6</v>
      </c>
      <c r="H525" s="23" t="s">
        <v>7</v>
      </c>
      <c r="I525" s="23" t="s">
        <v>8</v>
      </c>
      <c r="J525" s="23" t="s">
        <v>10</v>
      </c>
    </row>
    <row r="526" spans="1:10" ht="52.05" customHeight="1" x14ac:dyDescent="0.25">
      <c r="A526" s="48" t="s">
        <v>643</v>
      </c>
      <c r="B526" s="49" t="s">
        <v>160</v>
      </c>
      <c r="C526" s="48" t="s">
        <v>22</v>
      </c>
      <c r="D526" s="48" t="s">
        <v>161</v>
      </c>
      <c r="E526" s="213" t="s">
        <v>1488</v>
      </c>
      <c r="F526" s="213"/>
      <c r="G526" s="47" t="s">
        <v>40</v>
      </c>
      <c r="H526" s="46">
        <v>1</v>
      </c>
      <c r="I526" s="45">
        <v>12.64</v>
      </c>
      <c r="J526" s="45">
        <v>12.64</v>
      </c>
    </row>
    <row r="527" spans="1:10" ht="24" customHeight="1" x14ac:dyDescent="0.25">
      <c r="A527" s="43" t="s">
        <v>686</v>
      </c>
      <c r="B527" s="44" t="s">
        <v>1481</v>
      </c>
      <c r="C527" s="43" t="s">
        <v>22</v>
      </c>
      <c r="D527" s="43" t="s">
        <v>1480</v>
      </c>
      <c r="E527" s="215" t="s">
        <v>683</v>
      </c>
      <c r="F527" s="215"/>
      <c r="G527" s="42" t="s">
        <v>654</v>
      </c>
      <c r="H527" s="41">
        <v>0.08</v>
      </c>
      <c r="I527" s="40">
        <v>19.14</v>
      </c>
      <c r="J527" s="40">
        <v>1.53</v>
      </c>
    </row>
    <row r="528" spans="1:10" ht="64.95" customHeight="1" x14ac:dyDescent="0.25">
      <c r="A528" s="43" t="s">
        <v>686</v>
      </c>
      <c r="B528" s="44" t="s">
        <v>1501</v>
      </c>
      <c r="C528" s="43" t="s">
        <v>22</v>
      </c>
      <c r="D528" s="43" t="s">
        <v>1500</v>
      </c>
      <c r="E528" s="215" t="s">
        <v>1000</v>
      </c>
      <c r="F528" s="215"/>
      <c r="G528" s="42" t="s">
        <v>40</v>
      </c>
      <c r="H528" s="41">
        <v>1</v>
      </c>
      <c r="I528" s="40">
        <v>7.33</v>
      </c>
      <c r="J528" s="40">
        <v>7.33</v>
      </c>
    </row>
    <row r="529" spans="1:10" ht="25.95" customHeight="1" x14ac:dyDescent="0.25">
      <c r="A529" s="43" t="s">
        <v>686</v>
      </c>
      <c r="B529" s="44" t="s">
        <v>1479</v>
      </c>
      <c r="C529" s="43" t="s">
        <v>22</v>
      </c>
      <c r="D529" s="43" t="s">
        <v>1478</v>
      </c>
      <c r="E529" s="215" t="s">
        <v>683</v>
      </c>
      <c r="F529" s="215"/>
      <c r="G529" s="42" t="s">
        <v>654</v>
      </c>
      <c r="H529" s="41">
        <v>0.08</v>
      </c>
      <c r="I529" s="40">
        <v>16.09</v>
      </c>
      <c r="J529" s="40">
        <v>1.28</v>
      </c>
    </row>
    <row r="530" spans="1:10" ht="25.95" customHeight="1" x14ac:dyDescent="0.25">
      <c r="A530" s="36" t="s">
        <v>550</v>
      </c>
      <c r="B530" s="37" t="s">
        <v>1504</v>
      </c>
      <c r="C530" s="36" t="s">
        <v>22</v>
      </c>
      <c r="D530" s="36" t="s">
        <v>1503</v>
      </c>
      <c r="E530" s="211" t="s">
        <v>547</v>
      </c>
      <c r="F530" s="211"/>
      <c r="G530" s="35" t="s">
        <v>40</v>
      </c>
      <c r="H530" s="34">
        <v>1.1000000000000001</v>
      </c>
      <c r="I530" s="33">
        <v>2.2799999999999998</v>
      </c>
      <c r="J530" s="33">
        <v>2.5</v>
      </c>
    </row>
    <row r="531" spans="1:10" x14ac:dyDescent="0.25">
      <c r="A531" s="31"/>
      <c r="B531" s="31"/>
      <c r="C531" s="31"/>
      <c r="D531" s="31"/>
      <c r="E531" s="31" t="s">
        <v>544</v>
      </c>
      <c r="F531" s="30">
        <v>5.83</v>
      </c>
      <c r="G531" s="31" t="s">
        <v>543</v>
      </c>
      <c r="H531" s="30">
        <v>0</v>
      </c>
      <c r="I531" s="31" t="s">
        <v>542</v>
      </c>
      <c r="J531" s="30">
        <v>5.83</v>
      </c>
    </row>
    <row r="532" spans="1:10" x14ac:dyDescent="0.25">
      <c r="A532" s="31"/>
      <c r="B532" s="31"/>
      <c r="C532" s="31"/>
      <c r="D532" s="31"/>
      <c r="E532" s="31" t="s">
        <v>541</v>
      </c>
      <c r="F532" s="30">
        <v>2.71</v>
      </c>
      <c r="G532" s="31"/>
      <c r="H532" s="212" t="s">
        <v>540</v>
      </c>
      <c r="I532" s="212"/>
      <c r="J532" s="30">
        <v>15.35</v>
      </c>
    </row>
    <row r="533" spans="1:10" ht="49.95" customHeight="1" thickBot="1" x14ac:dyDescent="0.3">
      <c r="A533" s="19"/>
      <c r="B533" s="19"/>
      <c r="C533" s="19"/>
      <c r="D533" s="19"/>
      <c r="E533" s="19"/>
      <c r="F533" s="19"/>
      <c r="G533" s="19" t="s">
        <v>539</v>
      </c>
      <c r="H533" s="29" t="s">
        <v>1502</v>
      </c>
      <c r="I533" s="19" t="s">
        <v>537</v>
      </c>
      <c r="J533" s="26">
        <v>2870.45</v>
      </c>
    </row>
    <row r="534" spans="1:10" ht="1.05" customHeight="1" thickTop="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</row>
    <row r="535" spans="1:10" ht="18" customHeight="1" x14ac:dyDescent="0.25">
      <c r="A535" s="24" t="s">
        <v>162</v>
      </c>
      <c r="B535" s="23" t="s">
        <v>3</v>
      </c>
      <c r="C535" s="24" t="s">
        <v>4</v>
      </c>
      <c r="D535" s="24" t="s">
        <v>5</v>
      </c>
      <c r="E535" s="157" t="s">
        <v>636</v>
      </c>
      <c r="F535" s="157"/>
      <c r="G535" s="38" t="s">
        <v>6</v>
      </c>
      <c r="H535" s="23" t="s">
        <v>7</v>
      </c>
      <c r="I535" s="23" t="s">
        <v>8</v>
      </c>
      <c r="J535" s="23" t="s">
        <v>10</v>
      </c>
    </row>
    <row r="536" spans="1:10" ht="52.05" customHeight="1" x14ac:dyDescent="0.25">
      <c r="A536" s="48" t="s">
        <v>643</v>
      </c>
      <c r="B536" s="49" t="s">
        <v>163</v>
      </c>
      <c r="C536" s="48" t="s">
        <v>22</v>
      </c>
      <c r="D536" s="48" t="s">
        <v>164</v>
      </c>
      <c r="E536" s="213" t="s">
        <v>1488</v>
      </c>
      <c r="F536" s="213"/>
      <c r="G536" s="47" t="s">
        <v>40</v>
      </c>
      <c r="H536" s="46">
        <v>1</v>
      </c>
      <c r="I536" s="45">
        <v>13.91</v>
      </c>
      <c r="J536" s="45">
        <v>13.91</v>
      </c>
    </row>
    <row r="537" spans="1:10" ht="24" customHeight="1" x14ac:dyDescent="0.25">
      <c r="A537" s="43" t="s">
        <v>686</v>
      </c>
      <c r="B537" s="44" t="s">
        <v>1481</v>
      </c>
      <c r="C537" s="43" t="s">
        <v>22</v>
      </c>
      <c r="D537" s="43" t="s">
        <v>1480</v>
      </c>
      <c r="E537" s="215" t="s">
        <v>683</v>
      </c>
      <c r="F537" s="215"/>
      <c r="G537" s="42" t="s">
        <v>654</v>
      </c>
      <c r="H537" s="41">
        <v>9.0999999999999998E-2</v>
      </c>
      <c r="I537" s="40">
        <v>19.14</v>
      </c>
      <c r="J537" s="40">
        <v>1.74</v>
      </c>
    </row>
    <row r="538" spans="1:10" ht="64.95" customHeight="1" x14ac:dyDescent="0.25">
      <c r="A538" s="43" t="s">
        <v>686</v>
      </c>
      <c r="B538" s="44" t="s">
        <v>1501</v>
      </c>
      <c r="C538" s="43" t="s">
        <v>22</v>
      </c>
      <c r="D538" s="43" t="s">
        <v>1500</v>
      </c>
      <c r="E538" s="215" t="s">
        <v>1000</v>
      </c>
      <c r="F538" s="215"/>
      <c r="G538" s="42" t="s">
        <v>40</v>
      </c>
      <c r="H538" s="41">
        <v>1</v>
      </c>
      <c r="I538" s="40">
        <v>7.33</v>
      </c>
      <c r="J538" s="40">
        <v>7.33</v>
      </c>
    </row>
    <row r="539" spans="1:10" ht="25.95" customHeight="1" x14ac:dyDescent="0.25">
      <c r="A539" s="43" t="s">
        <v>686</v>
      </c>
      <c r="B539" s="44" t="s">
        <v>1479</v>
      </c>
      <c r="C539" s="43" t="s">
        <v>22</v>
      </c>
      <c r="D539" s="43" t="s">
        <v>1478</v>
      </c>
      <c r="E539" s="215" t="s">
        <v>683</v>
      </c>
      <c r="F539" s="215"/>
      <c r="G539" s="42" t="s">
        <v>654</v>
      </c>
      <c r="H539" s="41">
        <v>9.0999999999999998E-2</v>
      </c>
      <c r="I539" s="40">
        <v>16.09</v>
      </c>
      <c r="J539" s="40">
        <v>1.46</v>
      </c>
    </row>
    <row r="540" spans="1:10" ht="25.95" customHeight="1" x14ac:dyDescent="0.25">
      <c r="A540" s="36" t="s">
        <v>550</v>
      </c>
      <c r="B540" s="37" t="s">
        <v>1499</v>
      </c>
      <c r="C540" s="36" t="s">
        <v>22</v>
      </c>
      <c r="D540" s="36" t="s">
        <v>1498</v>
      </c>
      <c r="E540" s="211" t="s">
        <v>547</v>
      </c>
      <c r="F540" s="211"/>
      <c r="G540" s="35" t="s">
        <v>40</v>
      </c>
      <c r="H540" s="34">
        <v>1.1000000000000001</v>
      </c>
      <c r="I540" s="33">
        <v>3.08</v>
      </c>
      <c r="J540" s="33">
        <v>3.38</v>
      </c>
    </row>
    <row r="541" spans="1:10" x14ac:dyDescent="0.25">
      <c r="A541" s="31"/>
      <c r="B541" s="31"/>
      <c r="C541" s="31"/>
      <c r="D541" s="31"/>
      <c r="E541" s="31" t="s">
        <v>544</v>
      </c>
      <c r="F541" s="30">
        <v>6.14</v>
      </c>
      <c r="G541" s="31" t="s">
        <v>543</v>
      </c>
      <c r="H541" s="30">
        <v>0</v>
      </c>
      <c r="I541" s="31" t="s">
        <v>542</v>
      </c>
      <c r="J541" s="30">
        <v>6.14</v>
      </c>
    </row>
    <row r="542" spans="1:10" x14ac:dyDescent="0.25">
      <c r="A542" s="31"/>
      <c r="B542" s="31"/>
      <c r="C542" s="31"/>
      <c r="D542" s="31"/>
      <c r="E542" s="31" t="s">
        <v>541</v>
      </c>
      <c r="F542" s="30">
        <v>2.99</v>
      </c>
      <c r="G542" s="31"/>
      <c r="H542" s="212" t="s">
        <v>540</v>
      </c>
      <c r="I542" s="212"/>
      <c r="J542" s="30">
        <v>16.899999999999999</v>
      </c>
    </row>
    <row r="543" spans="1:10" ht="49.95" customHeight="1" thickBot="1" x14ac:dyDescent="0.3">
      <c r="A543" s="19"/>
      <c r="B543" s="19"/>
      <c r="C543" s="19"/>
      <c r="D543" s="19"/>
      <c r="E543" s="19"/>
      <c r="F543" s="19"/>
      <c r="G543" s="19" t="s">
        <v>539</v>
      </c>
      <c r="H543" s="29" t="s">
        <v>1497</v>
      </c>
      <c r="I543" s="19" t="s">
        <v>537</v>
      </c>
      <c r="J543" s="26">
        <v>1834.32</v>
      </c>
    </row>
    <row r="544" spans="1:10" ht="1.05" customHeight="1" thickTop="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</row>
    <row r="545" spans="1:10" ht="18" customHeight="1" x14ac:dyDescent="0.25">
      <c r="A545" s="24" t="s">
        <v>165</v>
      </c>
      <c r="B545" s="23" t="s">
        <v>3</v>
      </c>
      <c r="C545" s="24" t="s">
        <v>4</v>
      </c>
      <c r="D545" s="24" t="s">
        <v>5</v>
      </c>
      <c r="E545" s="157" t="s">
        <v>636</v>
      </c>
      <c r="F545" s="157"/>
      <c r="G545" s="38" t="s">
        <v>6</v>
      </c>
      <c r="H545" s="23" t="s">
        <v>7</v>
      </c>
      <c r="I545" s="23" t="s">
        <v>8</v>
      </c>
      <c r="J545" s="23" t="s">
        <v>10</v>
      </c>
    </row>
    <row r="546" spans="1:10" ht="39" customHeight="1" x14ac:dyDescent="0.25">
      <c r="A546" s="48" t="s">
        <v>643</v>
      </c>
      <c r="B546" s="49" t="s">
        <v>166</v>
      </c>
      <c r="C546" s="48" t="s">
        <v>22</v>
      </c>
      <c r="D546" s="48" t="s">
        <v>167</v>
      </c>
      <c r="E546" s="213" t="s">
        <v>1488</v>
      </c>
      <c r="F546" s="213"/>
      <c r="G546" s="47" t="s">
        <v>40</v>
      </c>
      <c r="H546" s="46">
        <v>1</v>
      </c>
      <c r="I546" s="45">
        <v>2.37</v>
      </c>
      <c r="J546" s="45">
        <v>2.37</v>
      </c>
    </row>
    <row r="547" spans="1:10" ht="25.95" customHeight="1" x14ac:dyDescent="0.25">
      <c r="A547" s="43" t="s">
        <v>686</v>
      </c>
      <c r="B547" s="44" t="s">
        <v>1479</v>
      </c>
      <c r="C547" s="43" t="s">
        <v>22</v>
      </c>
      <c r="D547" s="43" t="s">
        <v>1478</v>
      </c>
      <c r="E547" s="215" t="s">
        <v>683</v>
      </c>
      <c r="F547" s="215"/>
      <c r="G547" s="42" t="s">
        <v>654</v>
      </c>
      <c r="H547" s="41">
        <v>2.3E-2</v>
      </c>
      <c r="I547" s="40">
        <v>16.09</v>
      </c>
      <c r="J547" s="40">
        <v>0.37</v>
      </c>
    </row>
    <row r="548" spans="1:10" ht="24" customHeight="1" x14ac:dyDescent="0.25">
      <c r="A548" s="43" t="s">
        <v>686</v>
      </c>
      <c r="B548" s="44" t="s">
        <v>1481</v>
      </c>
      <c r="C548" s="43" t="s">
        <v>22</v>
      </c>
      <c r="D548" s="43" t="s">
        <v>1480</v>
      </c>
      <c r="E548" s="215" t="s">
        <v>683</v>
      </c>
      <c r="F548" s="215"/>
      <c r="G548" s="42" t="s">
        <v>654</v>
      </c>
      <c r="H548" s="41">
        <v>2.3E-2</v>
      </c>
      <c r="I548" s="40">
        <v>19.14</v>
      </c>
      <c r="J548" s="40">
        <v>0.44</v>
      </c>
    </row>
    <row r="549" spans="1:10" ht="25.95" customHeight="1" x14ac:dyDescent="0.25">
      <c r="A549" s="36" t="s">
        <v>550</v>
      </c>
      <c r="B549" s="37" t="s">
        <v>1485</v>
      </c>
      <c r="C549" s="36" t="s">
        <v>22</v>
      </c>
      <c r="D549" s="36" t="s">
        <v>1484</v>
      </c>
      <c r="E549" s="211" t="s">
        <v>547</v>
      </c>
      <c r="F549" s="211"/>
      <c r="G549" s="35" t="s">
        <v>36</v>
      </c>
      <c r="H549" s="34">
        <v>9.4000000000000004E-3</v>
      </c>
      <c r="I549" s="33">
        <v>2.52</v>
      </c>
      <c r="J549" s="33">
        <v>0.02</v>
      </c>
    </row>
    <row r="550" spans="1:10" ht="39" customHeight="1" x14ac:dyDescent="0.25">
      <c r="A550" s="36" t="s">
        <v>550</v>
      </c>
      <c r="B550" s="37" t="s">
        <v>1496</v>
      </c>
      <c r="C550" s="36" t="s">
        <v>22</v>
      </c>
      <c r="D550" s="36" t="s">
        <v>1495</v>
      </c>
      <c r="E550" s="211" t="s">
        <v>547</v>
      </c>
      <c r="F550" s="211"/>
      <c r="G550" s="35" t="s">
        <v>40</v>
      </c>
      <c r="H550" s="34">
        <v>1.2434000000000001</v>
      </c>
      <c r="I550" s="33">
        <v>1.24</v>
      </c>
      <c r="J550" s="33">
        <v>1.54</v>
      </c>
    </row>
    <row r="551" spans="1:10" x14ac:dyDescent="0.25">
      <c r="A551" s="31"/>
      <c r="B551" s="31"/>
      <c r="C551" s="31"/>
      <c r="D551" s="31"/>
      <c r="E551" s="31" t="s">
        <v>544</v>
      </c>
      <c r="F551" s="30">
        <v>0.61</v>
      </c>
      <c r="G551" s="31" t="s">
        <v>543</v>
      </c>
      <c r="H551" s="30">
        <v>0</v>
      </c>
      <c r="I551" s="31" t="s">
        <v>542</v>
      </c>
      <c r="J551" s="30">
        <v>0.61</v>
      </c>
    </row>
    <row r="552" spans="1:10" x14ac:dyDescent="0.25">
      <c r="A552" s="31"/>
      <c r="B552" s="31"/>
      <c r="C552" s="31"/>
      <c r="D552" s="31"/>
      <c r="E552" s="31" t="s">
        <v>541</v>
      </c>
      <c r="F552" s="30">
        <v>0.5</v>
      </c>
      <c r="G552" s="31"/>
      <c r="H552" s="212" t="s">
        <v>540</v>
      </c>
      <c r="I552" s="212"/>
      <c r="J552" s="30">
        <v>2.87</v>
      </c>
    </row>
    <row r="553" spans="1:10" ht="49.95" customHeight="1" thickBot="1" x14ac:dyDescent="0.3">
      <c r="A553" s="19"/>
      <c r="B553" s="19"/>
      <c r="C553" s="19"/>
      <c r="D553" s="19"/>
      <c r="E553" s="19"/>
      <c r="F553" s="19"/>
      <c r="G553" s="19" t="s">
        <v>539</v>
      </c>
      <c r="H553" s="29" t="s">
        <v>1492</v>
      </c>
      <c r="I553" s="19" t="s">
        <v>537</v>
      </c>
      <c r="J553" s="26">
        <v>1750.7</v>
      </c>
    </row>
    <row r="554" spans="1:10" ht="1.05" customHeight="1" thickTop="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</row>
    <row r="555" spans="1:10" ht="18" customHeight="1" x14ac:dyDescent="0.25">
      <c r="A555" s="24" t="s">
        <v>168</v>
      </c>
      <c r="B555" s="23" t="s">
        <v>3</v>
      </c>
      <c r="C555" s="24" t="s">
        <v>4</v>
      </c>
      <c r="D555" s="24" t="s">
        <v>5</v>
      </c>
      <c r="E555" s="157" t="s">
        <v>636</v>
      </c>
      <c r="F555" s="157"/>
      <c r="G555" s="38" t="s">
        <v>6</v>
      </c>
      <c r="H555" s="23" t="s">
        <v>7</v>
      </c>
      <c r="I555" s="23" t="s">
        <v>8</v>
      </c>
      <c r="J555" s="23" t="s">
        <v>10</v>
      </c>
    </row>
    <row r="556" spans="1:10" ht="39" customHeight="1" x14ac:dyDescent="0.25">
      <c r="A556" s="48" t="s">
        <v>643</v>
      </c>
      <c r="B556" s="49" t="s">
        <v>169</v>
      </c>
      <c r="C556" s="48" t="s">
        <v>22</v>
      </c>
      <c r="D556" s="48" t="s">
        <v>170</v>
      </c>
      <c r="E556" s="213" t="s">
        <v>1488</v>
      </c>
      <c r="F556" s="213"/>
      <c r="G556" s="47" t="s">
        <v>40</v>
      </c>
      <c r="H556" s="46">
        <v>1</v>
      </c>
      <c r="I556" s="45">
        <v>3.47</v>
      </c>
      <c r="J556" s="45">
        <v>3.47</v>
      </c>
    </row>
    <row r="557" spans="1:10" ht="24" customHeight="1" x14ac:dyDescent="0.25">
      <c r="A557" s="43" t="s">
        <v>686</v>
      </c>
      <c r="B557" s="44" t="s">
        <v>1481</v>
      </c>
      <c r="C557" s="43" t="s">
        <v>22</v>
      </c>
      <c r="D557" s="43" t="s">
        <v>1480</v>
      </c>
      <c r="E557" s="215" t="s">
        <v>683</v>
      </c>
      <c r="F557" s="215"/>
      <c r="G557" s="42" t="s">
        <v>654</v>
      </c>
      <c r="H557" s="41">
        <v>2.9000000000000001E-2</v>
      </c>
      <c r="I557" s="40">
        <v>19.14</v>
      </c>
      <c r="J557" s="40">
        <v>0.55000000000000004</v>
      </c>
    </row>
    <row r="558" spans="1:10" ht="25.95" customHeight="1" x14ac:dyDescent="0.25">
      <c r="A558" s="43" t="s">
        <v>686</v>
      </c>
      <c r="B558" s="44" t="s">
        <v>1479</v>
      </c>
      <c r="C558" s="43" t="s">
        <v>22</v>
      </c>
      <c r="D558" s="43" t="s">
        <v>1478</v>
      </c>
      <c r="E558" s="215" t="s">
        <v>683</v>
      </c>
      <c r="F558" s="215"/>
      <c r="G558" s="42" t="s">
        <v>654</v>
      </c>
      <c r="H558" s="41">
        <v>2.9000000000000001E-2</v>
      </c>
      <c r="I558" s="40">
        <v>16.09</v>
      </c>
      <c r="J558" s="40">
        <v>0.46</v>
      </c>
    </row>
    <row r="559" spans="1:10" ht="25.95" customHeight="1" x14ac:dyDescent="0.25">
      <c r="A559" s="36" t="s">
        <v>550</v>
      </c>
      <c r="B559" s="37" t="s">
        <v>1485</v>
      </c>
      <c r="C559" s="36" t="s">
        <v>22</v>
      </c>
      <c r="D559" s="36" t="s">
        <v>1484</v>
      </c>
      <c r="E559" s="211" t="s">
        <v>547</v>
      </c>
      <c r="F559" s="211"/>
      <c r="G559" s="35" t="s">
        <v>36</v>
      </c>
      <c r="H559" s="34">
        <v>9.4000000000000004E-3</v>
      </c>
      <c r="I559" s="33">
        <v>2.52</v>
      </c>
      <c r="J559" s="33">
        <v>0.02</v>
      </c>
    </row>
    <row r="560" spans="1:10" ht="39" customHeight="1" x14ac:dyDescent="0.25">
      <c r="A560" s="36" t="s">
        <v>550</v>
      </c>
      <c r="B560" s="37" t="s">
        <v>1494</v>
      </c>
      <c r="C560" s="36" t="s">
        <v>22</v>
      </c>
      <c r="D560" s="36" t="s">
        <v>1493</v>
      </c>
      <c r="E560" s="211" t="s">
        <v>547</v>
      </c>
      <c r="F560" s="211"/>
      <c r="G560" s="35" t="s">
        <v>40</v>
      </c>
      <c r="H560" s="34">
        <v>1.2434000000000001</v>
      </c>
      <c r="I560" s="33">
        <v>1.97</v>
      </c>
      <c r="J560" s="33">
        <v>2.44</v>
      </c>
    </row>
    <row r="561" spans="1:10" x14ac:dyDescent="0.25">
      <c r="A561" s="31"/>
      <c r="B561" s="31"/>
      <c r="C561" s="31"/>
      <c r="D561" s="31"/>
      <c r="E561" s="31" t="s">
        <v>544</v>
      </c>
      <c r="F561" s="30">
        <v>0.78</v>
      </c>
      <c r="G561" s="31" t="s">
        <v>543</v>
      </c>
      <c r="H561" s="30">
        <v>0</v>
      </c>
      <c r="I561" s="31" t="s">
        <v>542</v>
      </c>
      <c r="J561" s="30">
        <v>0.78</v>
      </c>
    </row>
    <row r="562" spans="1:10" x14ac:dyDescent="0.25">
      <c r="A562" s="31"/>
      <c r="B562" s="31"/>
      <c r="C562" s="31"/>
      <c r="D562" s="31"/>
      <c r="E562" s="31" t="s">
        <v>541</v>
      </c>
      <c r="F562" s="30">
        <v>0.74</v>
      </c>
      <c r="G562" s="31"/>
      <c r="H562" s="212" t="s">
        <v>540</v>
      </c>
      <c r="I562" s="212"/>
      <c r="J562" s="30">
        <v>4.21</v>
      </c>
    </row>
    <row r="563" spans="1:10" ht="49.95" customHeight="1" thickBot="1" x14ac:dyDescent="0.3">
      <c r="A563" s="19"/>
      <c r="B563" s="19"/>
      <c r="C563" s="19"/>
      <c r="D563" s="19"/>
      <c r="E563" s="19"/>
      <c r="F563" s="19"/>
      <c r="G563" s="19" t="s">
        <v>539</v>
      </c>
      <c r="H563" s="29" t="s">
        <v>1492</v>
      </c>
      <c r="I563" s="19" t="s">
        <v>537</v>
      </c>
      <c r="J563" s="26">
        <v>2568.1</v>
      </c>
    </row>
    <row r="564" spans="1:10" ht="1.05" customHeight="1" thickTop="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</row>
    <row r="565" spans="1:10" ht="18" customHeight="1" x14ac:dyDescent="0.25">
      <c r="A565" s="24" t="s">
        <v>171</v>
      </c>
      <c r="B565" s="23" t="s">
        <v>3</v>
      </c>
      <c r="C565" s="24" t="s">
        <v>4</v>
      </c>
      <c r="D565" s="24" t="s">
        <v>5</v>
      </c>
      <c r="E565" s="157" t="s">
        <v>636</v>
      </c>
      <c r="F565" s="157"/>
      <c r="G565" s="38" t="s">
        <v>6</v>
      </c>
      <c r="H565" s="23" t="s">
        <v>7</v>
      </c>
      <c r="I565" s="23" t="s">
        <v>8</v>
      </c>
      <c r="J565" s="23" t="s">
        <v>10</v>
      </c>
    </row>
    <row r="566" spans="1:10" ht="39" customHeight="1" x14ac:dyDescent="0.25">
      <c r="A566" s="48" t="s">
        <v>643</v>
      </c>
      <c r="B566" s="49" t="s">
        <v>172</v>
      </c>
      <c r="C566" s="48" t="s">
        <v>22</v>
      </c>
      <c r="D566" s="48" t="s">
        <v>173</v>
      </c>
      <c r="E566" s="213" t="s">
        <v>1488</v>
      </c>
      <c r="F566" s="213"/>
      <c r="G566" s="47" t="s">
        <v>40</v>
      </c>
      <c r="H566" s="46">
        <v>1</v>
      </c>
      <c r="I566" s="45">
        <v>5.44</v>
      </c>
      <c r="J566" s="45">
        <v>5.44</v>
      </c>
    </row>
    <row r="567" spans="1:10" ht="24" customHeight="1" x14ac:dyDescent="0.25">
      <c r="A567" s="43" t="s">
        <v>686</v>
      </c>
      <c r="B567" s="44" t="s">
        <v>1481</v>
      </c>
      <c r="C567" s="43" t="s">
        <v>22</v>
      </c>
      <c r="D567" s="43" t="s">
        <v>1480</v>
      </c>
      <c r="E567" s="215" t="s">
        <v>683</v>
      </c>
      <c r="F567" s="215"/>
      <c r="G567" s="42" t="s">
        <v>654</v>
      </c>
      <c r="H567" s="41">
        <v>3.9E-2</v>
      </c>
      <c r="I567" s="40">
        <v>19.14</v>
      </c>
      <c r="J567" s="40">
        <v>0.74</v>
      </c>
    </row>
    <row r="568" spans="1:10" ht="25.95" customHeight="1" x14ac:dyDescent="0.25">
      <c r="A568" s="43" t="s">
        <v>686</v>
      </c>
      <c r="B568" s="44" t="s">
        <v>1479</v>
      </c>
      <c r="C568" s="43" t="s">
        <v>22</v>
      </c>
      <c r="D568" s="43" t="s">
        <v>1478</v>
      </c>
      <c r="E568" s="215" t="s">
        <v>683</v>
      </c>
      <c r="F568" s="215"/>
      <c r="G568" s="42" t="s">
        <v>654</v>
      </c>
      <c r="H568" s="41">
        <v>3.9E-2</v>
      </c>
      <c r="I568" s="40">
        <v>16.09</v>
      </c>
      <c r="J568" s="40">
        <v>0.62</v>
      </c>
    </row>
    <row r="569" spans="1:10" ht="39" customHeight="1" x14ac:dyDescent="0.25">
      <c r="A569" s="36" t="s">
        <v>550</v>
      </c>
      <c r="B569" s="37" t="s">
        <v>1491</v>
      </c>
      <c r="C569" s="36" t="s">
        <v>22</v>
      </c>
      <c r="D569" s="36" t="s">
        <v>1490</v>
      </c>
      <c r="E569" s="211" t="s">
        <v>547</v>
      </c>
      <c r="F569" s="211"/>
      <c r="G569" s="35" t="s">
        <v>40</v>
      </c>
      <c r="H569" s="34">
        <v>1.2434000000000001</v>
      </c>
      <c r="I569" s="33">
        <v>3.27</v>
      </c>
      <c r="J569" s="33">
        <v>4.0599999999999996</v>
      </c>
    </row>
    <row r="570" spans="1:10" ht="25.95" customHeight="1" x14ac:dyDescent="0.25">
      <c r="A570" s="36" t="s">
        <v>550</v>
      </c>
      <c r="B570" s="37" t="s">
        <v>1485</v>
      </c>
      <c r="C570" s="36" t="s">
        <v>22</v>
      </c>
      <c r="D570" s="36" t="s">
        <v>1484</v>
      </c>
      <c r="E570" s="211" t="s">
        <v>547</v>
      </c>
      <c r="F570" s="211"/>
      <c r="G570" s="35" t="s">
        <v>36</v>
      </c>
      <c r="H570" s="34">
        <v>9.4000000000000004E-3</v>
      </c>
      <c r="I570" s="33">
        <v>2.52</v>
      </c>
      <c r="J570" s="33">
        <v>0.02</v>
      </c>
    </row>
    <row r="571" spans="1:10" x14ac:dyDescent="0.25">
      <c r="A571" s="31"/>
      <c r="B571" s="31"/>
      <c r="C571" s="31"/>
      <c r="D571" s="31"/>
      <c r="E571" s="31" t="s">
        <v>544</v>
      </c>
      <c r="F571" s="30">
        <v>1.06</v>
      </c>
      <c r="G571" s="31" t="s">
        <v>543</v>
      </c>
      <c r="H571" s="30">
        <v>0</v>
      </c>
      <c r="I571" s="31" t="s">
        <v>542</v>
      </c>
      <c r="J571" s="30">
        <v>1.06</v>
      </c>
    </row>
    <row r="572" spans="1:10" x14ac:dyDescent="0.25">
      <c r="A572" s="31"/>
      <c r="B572" s="31"/>
      <c r="C572" s="31"/>
      <c r="D572" s="31"/>
      <c r="E572" s="31" t="s">
        <v>541</v>
      </c>
      <c r="F572" s="30">
        <v>1.17</v>
      </c>
      <c r="G572" s="31"/>
      <c r="H572" s="212" t="s">
        <v>540</v>
      </c>
      <c r="I572" s="212"/>
      <c r="J572" s="30">
        <v>6.61</v>
      </c>
    </row>
    <row r="573" spans="1:10" ht="49.95" customHeight="1" thickBot="1" x14ac:dyDescent="0.3">
      <c r="A573" s="19"/>
      <c r="B573" s="19"/>
      <c r="C573" s="19"/>
      <c r="D573" s="19"/>
      <c r="E573" s="19"/>
      <c r="F573" s="19"/>
      <c r="G573" s="19" t="s">
        <v>539</v>
      </c>
      <c r="H573" s="29" t="s">
        <v>1489</v>
      </c>
      <c r="I573" s="19" t="s">
        <v>537</v>
      </c>
      <c r="J573" s="26">
        <v>2610.9499999999998</v>
      </c>
    </row>
    <row r="574" spans="1:10" ht="1.05" customHeight="1" thickTop="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</row>
    <row r="575" spans="1:10" ht="18" customHeight="1" x14ac:dyDescent="0.25">
      <c r="A575" s="24" t="s">
        <v>174</v>
      </c>
      <c r="B575" s="23" t="s">
        <v>3</v>
      </c>
      <c r="C575" s="24" t="s">
        <v>4</v>
      </c>
      <c r="D575" s="24" t="s">
        <v>5</v>
      </c>
      <c r="E575" s="157" t="s">
        <v>636</v>
      </c>
      <c r="F575" s="157"/>
      <c r="G575" s="38" t="s">
        <v>6</v>
      </c>
      <c r="H575" s="23" t="s">
        <v>7</v>
      </c>
      <c r="I575" s="23" t="s">
        <v>8</v>
      </c>
      <c r="J575" s="23" t="s">
        <v>10</v>
      </c>
    </row>
    <row r="576" spans="1:10" ht="39" customHeight="1" x14ac:dyDescent="0.25">
      <c r="A576" s="48" t="s">
        <v>643</v>
      </c>
      <c r="B576" s="49" t="s">
        <v>175</v>
      </c>
      <c r="C576" s="48" t="s">
        <v>22</v>
      </c>
      <c r="D576" s="48" t="s">
        <v>176</v>
      </c>
      <c r="E576" s="213" t="s">
        <v>1488</v>
      </c>
      <c r="F576" s="213"/>
      <c r="G576" s="47" t="s">
        <v>40</v>
      </c>
      <c r="H576" s="46">
        <v>1</v>
      </c>
      <c r="I576" s="45">
        <v>7.65</v>
      </c>
      <c r="J576" s="45">
        <v>7.65</v>
      </c>
    </row>
    <row r="577" spans="1:10" ht="24" customHeight="1" x14ac:dyDescent="0.25">
      <c r="A577" s="43" t="s">
        <v>686</v>
      </c>
      <c r="B577" s="44" t="s">
        <v>1481</v>
      </c>
      <c r="C577" s="43" t="s">
        <v>22</v>
      </c>
      <c r="D577" s="43" t="s">
        <v>1480</v>
      </c>
      <c r="E577" s="215" t="s">
        <v>683</v>
      </c>
      <c r="F577" s="215"/>
      <c r="G577" s="42" t="s">
        <v>654</v>
      </c>
      <c r="H577" s="41">
        <v>5.0999999999999997E-2</v>
      </c>
      <c r="I577" s="40">
        <v>19.14</v>
      </c>
      <c r="J577" s="40">
        <v>0.97</v>
      </c>
    </row>
    <row r="578" spans="1:10" ht="25.95" customHeight="1" x14ac:dyDescent="0.25">
      <c r="A578" s="43" t="s">
        <v>686</v>
      </c>
      <c r="B578" s="44" t="s">
        <v>1479</v>
      </c>
      <c r="C578" s="43" t="s">
        <v>22</v>
      </c>
      <c r="D578" s="43" t="s">
        <v>1478</v>
      </c>
      <c r="E578" s="215" t="s">
        <v>683</v>
      </c>
      <c r="F578" s="215"/>
      <c r="G578" s="42" t="s">
        <v>654</v>
      </c>
      <c r="H578" s="41">
        <v>5.0999999999999997E-2</v>
      </c>
      <c r="I578" s="40">
        <v>16.09</v>
      </c>
      <c r="J578" s="40">
        <v>0.82</v>
      </c>
    </row>
    <row r="579" spans="1:10" ht="39" customHeight="1" x14ac:dyDescent="0.25">
      <c r="A579" s="36" t="s">
        <v>550</v>
      </c>
      <c r="B579" s="37" t="s">
        <v>1487</v>
      </c>
      <c r="C579" s="36" t="s">
        <v>22</v>
      </c>
      <c r="D579" s="36" t="s">
        <v>1486</v>
      </c>
      <c r="E579" s="211" t="s">
        <v>547</v>
      </c>
      <c r="F579" s="211"/>
      <c r="G579" s="35" t="s">
        <v>40</v>
      </c>
      <c r="H579" s="34">
        <v>1.2434000000000001</v>
      </c>
      <c r="I579" s="33">
        <v>4.7</v>
      </c>
      <c r="J579" s="33">
        <v>5.84</v>
      </c>
    </row>
    <row r="580" spans="1:10" ht="25.95" customHeight="1" x14ac:dyDescent="0.25">
      <c r="A580" s="36" t="s">
        <v>550</v>
      </c>
      <c r="B580" s="37" t="s">
        <v>1485</v>
      </c>
      <c r="C580" s="36" t="s">
        <v>22</v>
      </c>
      <c r="D580" s="36" t="s">
        <v>1484</v>
      </c>
      <c r="E580" s="211" t="s">
        <v>547</v>
      </c>
      <c r="F580" s="211"/>
      <c r="G580" s="35" t="s">
        <v>36</v>
      </c>
      <c r="H580" s="34">
        <v>9.4000000000000004E-3</v>
      </c>
      <c r="I580" s="33">
        <v>2.52</v>
      </c>
      <c r="J580" s="33">
        <v>0.02</v>
      </c>
    </row>
    <row r="581" spans="1:10" x14ac:dyDescent="0.25">
      <c r="A581" s="31"/>
      <c r="B581" s="31"/>
      <c r="C581" s="31"/>
      <c r="D581" s="31"/>
      <c r="E581" s="31" t="s">
        <v>544</v>
      </c>
      <c r="F581" s="30">
        <v>1.38</v>
      </c>
      <c r="G581" s="31" t="s">
        <v>543</v>
      </c>
      <c r="H581" s="30">
        <v>0</v>
      </c>
      <c r="I581" s="31" t="s">
        <v>542</v>
      </c>
      <c r="J581" s="30">
        <v>1.38</v>
      </c>
    </row>
    <row r="582" spans="1:10" x14ac:dyDescent="0.25">
      <c r="A582" s="31"/>
      <c r="B582" s="31"/>
      <c r="C582" s="31"/>
      <c r="D582" s="31"/>
      <c r="E582" s="31" t="s">
        <v>541</v>
      </c>
      <c r="F582" s="30">
        <v>1.64</v>
      </c>
      <c r="G582" s="31"/>
      <c r="H582" s="212" t="s">
        <v>540</v>
      </c>
      <c r="I582" s="212"/>
      <c r="J582" s="30">
        <v>9.2899999999999991</v>
      </c>
    </row>
    <row r="583" spans="1:10" ht="49.95" customHeight="1" thickBot="1" x14ac:dyDescent="0.3">
      <c r="A583" s="19"/>
      <c r="B583" s="19"/>
      <c r="C583" s="19"/>
      <c r="D583" s="19"/>
      <c r="E583" s="19"/>
      <c r="F583" s="19"/>
      <c r="G583" s="19" t="s">
        <v>539</v>
      </c>
      <c r="H583" s="29" t="s">
        <v>1483</v>
      </c>
      <c r="I583" s="19" t="s">
        <v>537</v>
      </c>
      <c r="J583" s="26">
        <v>1858</v>
      </c>
    </row>
    <row r="584" spans="1:10" ht="1.05" customHeight="1" thickTop="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</row>
    <row r="585" spans="1:10" ht="18" customHeight="1" x14ac:dyDescent="0.25">
      <c r="A585" s="24" t="s">
        <v>177</v>
      </c>
      <c r="B585" s="23" t="s">
        <v>3</v>
      </c>
      <c r="C585" s="24" t="s">
        <v>4</v>
      </c>
      <c r="D585" s="24" t="s">
        <v>5</v>
      </c>
      <c r="E585" s="157" t="s">
        <v>636</v>
      </c>
      <c r="F585" s="157"/>
      <c r="G585" s="38" t="s">
        <v>6</v>
      </c>
      <c r="H585" s="23" t="s">
        <v>7</v>
      </c>
      <c r="I585" s="23" t="s">
        <v>8</v>
      </c>
      <c r="J585" s="23" t="s">
        <v>10</v>
      </c>
    </row>
    <row r="586" spans="1:10" ht="39" customHeight="1" x14ac:dyDescent="0.25">
      <c r="A586" s="48" t="s">
        <v>643</v>
      </c>
      <c r="B586" s="49" t="s">
        <v>178</v>
      </c>
      <c r="C586" s="48" t="s">
        <v>22</v>
      </c>
      <c r="D586" s="48" t="s">
        <v>179</v>
      </c>
      <c r="E586" s="213" t="s">
        <v>1482</v>
      </c>
      <c r="F586" s="213"/>
      <c r="G586" s="47" t="s">
        <v>36</v>
      </c>
      <c r="H586" s="46">
        <v>1</v>
      </c>
      <c r="I586" s="45">
        <v>34.61</v>
      </c>
      <c r="J586" s="45">
        <v>34.61</v>
      </c>
    </row>
    <row r="587" spans="1:10" ht="24" customHeight="1" x14ac:dyDescent="0.25">
      <c r="A587" s="43" t="s">
        <v>686</v>
      </c>
      <c r="B587" s="44" t="s">
        <v>1481</v>
      </c>
      <c r="C587" s="43" t="s">
        <v>22</v>
      </c>
      <c r="D587" s="43" t="s">
        <v>1480</v>
      </c>
      <c r="E587" s="215" t="s">
        <v>683</v>
      </c>
      <c r="F587" s="215"/>
      <c r="G587" s="42" t="s">
        <v>654</v>
      </c>
      <c r="H587" s="41">
        <v>0.53103829999999996</v>
      </c>
      <c r="I587" s="40">
        <v>19.14</v>
      </c>
      <c r="J587" s="40">
        <v>10.16</v>
      </c>
    </row>
    <row r="588" spans="1:10" ht="25.95" customHeight="1" x14ac:dyDescent="0.25">
      <c r="A588" s="43" t="s">
        <v>686</v>
      </c>
      <c r="B588" s="44" t="s">
        <v>1479</v>
      </c>
      <c r="C588" s="43" t="s">
        <v>22</v>
      </c>
      <c r="D588" s="43" t="s">
        <v>1478</v>
      </c>
      <c r="E588" s="215" t="s">
        <v>683</v>
      </c>
      <c r="F588" s="215"/>
      <c r="G588" s="42" t="s">
        <v>654</v>
      </c>
      <c r="H588" s="41">
        <v>0.1659495</v>
      </c>
      <c r="I588" s="40">
        <v>16.09</v>
      </c>
      <c r="J588" s="40">
        <v>2.67</v>
      </c>
    </row>
    <row r="589" spans="1:10" ht="39" customHeight="1" x14ac:dyDescent="0.25">
      <c r="A589" s="36" t="s">
        <v>550</v>
      </c>
      <c r="B589" s="37" t="s">
        <v>1477</v>
      </c>
      <c r="C589" s="36" t="s">
        <v>22</v>
      </c>
      <c r="D589" s="36" t="s">
        <v>1476</v>
      </c>
      <c r="E589" s="211" t="s">
        <v>547</v>
      </c>
      <c r="F589" s="211"/>
      <c r="G589" s="35" t="s">
        <v>36</v>
      </c>
      <c r="H589" s="34">
        <v>1</v>
      </c>
      <c r="I589" s="33">
        <v>21.78</v>
      </c>
      <c r="J589" s="33">
        <v>21.78</v>
      </c>
    </row>
    <row r="590" spans="1:10" x14ac:dyDescent="0.25">
      <c r="A590" s="31"/>
      <c r="B590" s="31"/>
      <c r="C590" s="31"/>
      <c r="D590" s="31"/>
      <c r="E590" s="31" t="s">
        <v>544</v>
      </c>
      <c r="F590" s="30">
        <v>10.06</v>
      </c>
      <c r="G590" s="31" t="s">
        <v>543</v>
      </c>
      <c r="H590" s="30">
        <v>0</v>
      </c>
      <c r="I590" s="31" t="s">
        <v>542</v>
      </c>
      <c r="J590" s="30">
        <v>10.06</v>
      </c>
    </row>
    <row r="591" spans="1:10" x14ac:dyDescent="0.25">
      <c r="A591" s="31"/>
      <c r="B591" s="31"/>
      <c r="C591" s="31"/>
      <c r="D591" s="31"/>
      <c r="E591" s="31" t="s">
        <v>541</v>
      </c>
      <c r="F591" s="30">
        <v>7.44</v>
      </c>
      <c r="G591" s="31"/>
      <c r="H591" s="212" t="s">
        <v>540</v>
      </c>
      <c r="I591" s="212"/>
      <c r="J591" s="30">
        <v>42.05</v>
      </c>
    </row>
    <row r="592" spans="1:10" ht="49.95" customHeight="1" thickBot="1" x14ac:dyDescent="0.3">
      <c r="A592" s="19"/>
      <c r="B592" s="19"/>
      <c r="C592" s="19"/>
      <c r="D592" s="19"/>
      <c r="E592" s="19"/>
      <c r="F592" s="19"/>
      <c r="G592" s="19" t="s">
        <v>539</v>
      </c>
      <c r="H592" s="29" t="s">
        <v>1475</v>
      </c>
      <c r="I592" s="19" t="s">
        <v>537</v>
      </c>
      <c r="J592" s="26">
        <v>2228.65</v>
      </c>
    </row>
    <row r="593" spans="1:10" ht="1.05" customHeight="1" thickTop="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</row>
    <row r="594" spans="1:10" ht="18" customHeight="1" x14ac:dyDescent="0.25">
      <c r="A594" s="24" t="s">
        <v>180</v>
      </c>
      <c r="B594" s="23" t="s">
        <v>3</v>
      </c>
      <c r="C594" s="24" t="s">
        <v>4</v>
      </c>
      <c r="D594" s="24" t="s">
        <v>5</v>
      </c>
      <c r="E594" s="157" t="s">
        <v>636</v>
      </c>
      <c r="F594" s="157"/>
      <c r="G594" s="38" t="s">
        <v>6</v>
      </c>
      <c r="H594" s="23" t="s">
        <v>7</v>
      </c>
      <c r="I594" s="23" t="s">
        <v>8</v>
      </c>
      <c r="J594" s="23" t="s">
        <v>10</v>
      </c>
    </row>
    <row r="595" spans="1:10" ht="39" customHeight="1" x14ac:dyDescent="0.25">
      <c r="A595" s="48" t="s">
        <v>643</v>
      </c>
      <c r="B595" s="49" t="s">
        <v>181</v>
      </c>
      <c r="C595" s="48" t="s">
        <v>108</v>
      </c>
      <c r="D595" s="48" t="s">
        <v>182</v>
      </c>
      <c r="E595" s="213" t="s">
        <v>648</v>
      </c>
      <c r="F595" s="213"/>
      <c r="G595" s="47" t="s">
        <v>110</v>
      </c>
      <c r="H595" s="46">
        <v>1</v>
      </c>
      <c r="I595" s="45">
        <v>618.28</v>
      </c>
      <c r="J595" s="45">
        <v>618.28</v>
      </c>
    </row>
    <row r="596" spans="1:10" ht="15" customHeight="1" x14ac:dyDescent="0.25">
      <c r="A596" s="24" t="s">
        <v>2</v>
      </c>
      <c r="B596" s="23" t="s">
        <v>3</v>
      </c>
      <c r="C596" s="24" t="s">
        <v>4</v>
      </c>
      <c r="D596" s="24" t="s">
        <v>5</v>
      </c>
      <c r="E596" s="157" t="s">
        <v>636</v>
      </c>
      <c r="F596" s="214"/>
      <c r="G596" s="38" t="s">
        <v>6</v>
      </c>
      <c r="H596" s="23" t="s">
        <v>7</v>
      </c>
      <c r="I596" s="23" t="s">
        <v>8</v>
      </c>
      <c r="J596" s="23" t="s">
        <v>10</v>
      </c>
    </row>
    <row r="597" spans="1:10" ht="24" customHeight="1" x14ac:dyDescent="0.25">
      <c r="A597" s="43" t="s">
        <v>643</v>
      </c>
      <c r="B597" s="44" t="s">
        <v>647</v>
      </c>
      <c r="C597" s="43" t="s">
        <v>108</v>
      </c>
      <c r="D597" s="43" t="s">
        <v>646</v>
      </c>
      <c r="E597" s="215" t="s">
        <v>640</v>
      </c>
      <c r="F597" s="215"/>
      <c r="G597" s="42" t="s">
        <v>564</v>
      </c>
      <c r="H597" s="41">
        <v>2.7</v>
      </c>
      <c r="I597" s="40" t="s">
        <v>645</v>
      </c>
      <c r="J597" s="39" t="s">
        <v>1474</v>
      </c>
    </row>
    <row r="598" spans="1:10" ht="39" customHeight="1" x14ac:dyDescent="0.25">
      <c r="A598" s="36" t="s">
        <v>550</v>
      </c>
      <c r="B598" s="37" t="s">
        <v>1456</v>
      </c>
      <c r="C598" s="36" t="s">
        <v>108</v>
      </c>
      <c r="D598" s="36" t="s">
        <v>1455</v>
      </c>
      <c r="E598" s="211" t="s">
        <v>547</v>
      </c>
      <c r="F598" s="211"/>
      <c r="G598" s="35" t="s">
        <v>110</v>
      </c>
      <c r="H598" s="34">
        <v>1</v>
      </c>
      <c r="I598" s="33" t="s">
        <v>1454</v>
      </c>
      <c r="J598" s="32" t="s">
        <v>1454</v>
      </c>
    </row>
    <row r="599" spans="1:10" ht="24" customHeight="1" x14ac:dyDescent="0.25">
      <c r="A599" s="43" t="s">
        <v>643</v>
      </c>
      <c r="B599" s="44" t="s">
        <v>1473</v>
      </c>
      <c r="C599" s="43" t="s">
        <v>108</v>
      </c>
      <c r="D599" s="43" t="s">
        <v>1472</v>
      </c>
      <c r="E599" s="215" t="s">
        <v>640</v>
      </c>
      <c r="F599" s="215"/>
      <c r="G599" s="42" t="s">
        <v>564</v>
      </c>
      <c r="H599" s="41">
        <v>1.8</v>
      </c>
      <c r="I599" s="40" t="s">
        <v>639</v>
      </c>
      <c r="J599" s="39" t="s">
        <v>1471</v>
      </c>
    </row>
    <row r="600" spans="1:10" ht="24" customHeight="1" x14ac:dyDescent="0.25">
      <c r="A600" s="36" t="s">
        <v>550</v>
      </c>
      <c r="B600" s="37" t="s">
        <v>1419</v>
      </c>
      <c r="C600" s="36" t="s">
        <v>108</v>
      </c>
      <c r="D600" s="36" t="s">
        <v>1418</v>
      </c>
      <c r="E600" s="211" t="s">
        <v>565</v>
      </c>
      <c r="F600" s="211"/>
      <c r="G600" s="35" t="s">
        <v>564</v>
      </c>
      <c r="H600" s="34">
        <v>1.8</v>
      </c>
      <c r="I600" s="33" t="s">
        <v>569</v>
      </c>
      <c r="J600" s="32" t="s">
        <v>1417</v>
      </c>
    </row>
    <row r="601" spans="1:10" ht="24" customHeight="1" x14ac:dyDescent="0.25">
      <c r="A601" s="43" t="s">
        <v>643</v>
      </c>
      <c r="B601" s="44" t="s">
        <v>642</v>
      </c>
      <c r="C601" s="43" t="s">
        <v>108</v>
      </c>
      <c r="D601" s="43" t="s">
        <v>641</v>
      </c>
      <c r="E601" s="215" t="s">
        <v>640</v>
      </c>
      <c r="F601" s="215"/>
      <c r="G601" s="42" t="s">
        <v>564</v>
      </c>
      <c r="H601" s="41">
        <v>7.2</v>
      </c>
      <c r="I601" s="40" t="s">
        <v>639</v>
      </c>
      <c r="J601" s="39" t="s">
        <v>1470</v>
      </c>
    </row>
    <row r="602" spans="1:10" ht="52.05" customHeight="1" x14ac:dyDescent="0.25">
      <c r="A602" s="43" t="s">
        <v>643</v>
      </c>
      <c r="B602" s="44" t="s">
        <v>1469</v>
      </c>
      <c r="C602" s="43" t="s">
        <v>22</v>
      </c>
      <c r="D602" s="43" t="s">
        <v>1468</v>
      </c>
      <c r="E602" s="215" t="s">
        <v>683</v>
      </c>
      <c r="F602" s="215"/>
      <c r="G602" s="42" t="s">
        <v>44</v>
      </c>
      <c r="H602" s="41">
        <v>1.7000000000000001E-2</v>
      </c>
      <c r="I602" s="40" t="s">
        <v>1467</v>
      </c>
      <c r="J602" s="39" t="s">
        <v>1466</v>
      </c>
    </row>
    <row r="603" spans="1:10" ht="24" customHeight="1" x14ac:dyDescent="0.25">
      <c r="A603" s="36" t="s">
        <v>550</v>
      </c>
      <c r="B603" s="37" t="s">
        <v>571</v>
      </c>
      <c r="C603" s="36" t="s">
        <v>108</v>
      </c>
      <c r="D603" s="36" t="s">
        <v>570</v>
      </c>
      <c r="E603" s="211" t="s">
        <v>565</v>
      </c>
      <c r="F603" s="211"/>
      <c r="G603" s="35" t="s">
        <v>564</v>
      </c>
      <c r="H603" s="34">
        <v>7.2</v>
      </c>
      <c r="I603" s="33" t="s">
        <v>569</v>
      </c>
      <c r="J603" s="32" t="s">
        <v>1371</v>
      </c>
    </row>
    <row r="604" spans="1:10" ht="24" customHeight="1" x14ac:dyDescent="0.25">
      <c r="A604" s="36" t="s">
        <v>550</v>
      </c>
      <c r="B604" s="37" t="s">
        <v>567</v>
      </c>
      <c r="C604" s="36" t="s">
        <v>108</v>
      </c>
      <c r="D604" s="36" t="s">
        <v>566</v>
      </c>
      <c r="E604" s="211" t="s">
        <v>565</v>
      </c>
      <c r="F604" s="211"/>
      <c r="G604" s="35" t="s">
        <v>564</v>
      </c>
      <c r="H604" s="34">
        <v>2.7</v>
      </c>
      <c r="I604" s="33" t="s">
        <v>563</v>
      </c>
      <c r="J604" s="32" t="s">
        <v>1370</v>
      </c>
    </row>
    <row r="605" spans="1:10" ht="40.049999999999997" customHeight="1" x14ac:dyDescent="0.25">
      <c r="A605" s="216" t="s">
        <v>637</v>
      </c>
      <c r="B605" s="214"/>
      <c r="C605" s="214"/>
      <c r="D605" s="214"/>
      <c r="E605" s="214"/>
      <c r="F605" s="214"/>
      <c r="G605" s="214"/>
      <c r="H605" s="214"/>
      <c r="I605" s="214"/>
      <c r="J605" s="214"/>
    </row>
    <row r="606" spans="1:10" ht="15" customHeight="1" x14ac:dyDescent="0.25">
      <c r="A606" s="24" t="s">
        <v>2</v>
      </c>
      <c r="B606" s="23" t="s">
        <v>3</v>
      </c>
      <c r="C606" s="24" t="s">
        <v>4</v>
      </c>
      <c r="D606" s="24" t="s">
        <v>5</v>
      </c>
      <c r="E606" s="157" t="s">
        <v>636</v>
      </c>
      <c r="F606" s="214"/>
      <c r="G606" s="38" t="s">
        <v>6</v>
      </c>
      <c r="H606" s="23" t="s">
        <v>7</v>
      </c>
      <c r="I606" s="23" t="s">
        <v>8</v>
      </c>
      <c r="J606" s="23" t="s">
        <v>10</v>
      </c>
    </row>
    <row r="607" spans="1:10" ht="24" customHeight="1" x14ac:dyDescent="0.25">
      <c r="A607" s="36" t="s">
        <v>550</v>
      </c>
      <c r="B607" s="37" t="s">
        <v>635</v>
      </c>
      <c r="C607" s="36" t="s">
        <v>108</v>
      </c>
      <c r="D607" s="36" t="s">
        <v>634</v>
      </c>
      <c r="E607" s="211" t="s">
        <v>547</v>
      </c>
      <c r="F607" s="211"/>
      <c r="G607" s="35" t="s">
        <v>110</v>
      </c>
      <c r="H607" s="34">
        <v>1.755E-2</v>
      </c>
      <c r="I607" s="33" t="s">
        <v>633</v>
      </c>
      <c r="J607" s="32" t="s">
        <v>1465</v>
      </c>
    </row>
    <row r="608" spans="1:10" ht="24" customHeight="1" x14ac:dyDescent="0.25">
      <c r="A608" s="36" t="s">
        <v>550</v>
      </c>
      <c r="B608" s="37" t="s">
        <v>631</v>
      </c>
      <c r="C608" s="36" t="s">
        <v>108</v>
      </c>
      <c r="D608" s="36" t="s">
        <v>630</v>
      </c>
      <c r="E608" s="211" t="s">
        <v>607</v>
      </c>
      <c r="F608" s="211"/>
      <c r="G608" s="35" t="s">
        <v>110</v>
      </c>
      <c r="H608" s="34">
        <v>5.2650000000000002E-2</v>
      </c>
      <c r="I608" s="33" t="s">
        <v>629</v>
      </c>
      <c r="J608" s="32" t="s">
        <v>1063</v>
      </c>
    </row>
    <row r="609" spans="1:10" ht="24" customHeight="1" x14ac:dyDescent="0.25">
      <c r="A609" s="36" t="s">
        <v>550</v>
      </c>
      <c r="B609" s="37" t="s">
        <v>628</v>
      </c>
      <c r="C609" s="36" t="s">
        <v>108</v>
      </c>
      <c r="D609" s="36" t="s">
        <v>627</v>
      </c>
      <c r="E609" s="211" t="s">
        <v>607</v>
      </c>
      <c r="F609" s="211"/>
      <c r="G609" s="35" t="s">
        <v>626</v>
      </c>
      <c r="H609" s="34">
        <v>4.6800000000000001E-3</v>
      </c>
      <c r="I609" s="33" t="s">
        <v>625</v>
      </c>
      <c r="J609" s="32" t="s">
        <v>1464</v>
      </c>
    </row>
    <row r="610" spans="1:10" ht="25.95" customHeight="1" x14ac:dyDescent="0.25">
      <c r="A610" s="36" t="s">
        <v>550</v>
      </c>
      <c r="B610" s="37" t="s">
        <v>623</v>
      </c>
      <c r="C610" s="36" t="s">
        <v>108</v>
      </c>
      <c r="D610" s="36" t="s">
        <v>622</v>
      </c>
      <c r="E610" s="211" t="s">
        <v>547</v>
      </c>
      <c r="F610" s="211"/>
      <c r="G610" s="35" t="s">
        <v>617</v>
      </c>
      <c r="H610" s="34">
        <v>8.6400000000000001E-3</v>
      </c>
      <c r="I610" s="33" t="s">
        <v>621</v>
      </c>
      <c r="J610" s="32" t="s">
        <v>1463</v>
      </c>
    </row>
    <row r="611" spans="1:10" ht="24" customHeight="1" x14ac:dyDescent="0.25">
      <c r="A611" s="36" t="s">
        <v>550</v>
      </c>
      <c r="B611" s="37" t="s">
        <v>619</v>
      </c>
      <c r="C611" s="36" t="s">
        <v>108</v>
      </c>
      <c r="D611" s="36" t="s">
        <v>618</v>
      </c>
      <c r="E611" s="211" t="s">
        <v>547</v>
      </c>
      <c r="F611" s="211"/>
      <c r="G611" s="35" t="s">
        <v>617</v>
      </c>
      <c r="H611" s="34">
        <v>2.691E-2</v>
      </c>
      <c r="I611" s="33" t="s">
        <v>616</v>
      </c>
      <c r="J611" s="32" t="s">
        <v>1462</v>
      </c>
    </row>
    <row r="612" spans="1:10" ht="24" customHeight="1" x14ac:dyDescent="0.25">
      <c r="A612" s="36" t="s">
        <v>550</v>
      </c>
      <c r="B612" s="37" t="s">
        <v>615</v>
      </c>
      <c r="C612" s="36" t="s">
        <v>108</v>
      </c>
      <c r="D612" s="36" t="s">
        <v>614</v>
      </c>
      <c r="E612" s="211" t="s">
        <v>547</v>
      </c>
      <c r="F612" s="211"/>
      <c r="G612" s="35" t="s">
        <v>110</v>
      </c>
      <c r="H612" s="34">
        <v>5.2650000000000002E-2</v>
      </c>
      <c r="I612" s="33" t="s">
        <v>613</v>
      </c>
      <c r="J612" s="32" t="s">
        <v>1461</v>
      </c>
    </row>
    <row r="613" spans="1:10" ht="25.95" customHeight="1" x14ac:dyDescent="0.25">
      <c r="A613" s="36" t="s">
        <v>550</v>
      </c>
      <c r="B613" s="37" t="s">
        <v>611</v>
      </c>
      <c r="C613" s="36" t="s">
        <v>108</v>
      </c>
      <c r="D613" s="36" t="s">
        <v>610</v>
      </c>
      <c r="E613" s="211" t="s">
        <v>547</v>
      </c>
      <c r="F613" s="211"/>
      <c r="G613" s="35" t="s">
        <v>110</v>
      </c>
      <c r="H613" s="34">
        <v>7.0200000000000002E-3</v>
      </c>
      <c r="I613" s="33" t="s">
        <v>602</v>
      </c>
      <c r="J613" s="32" t="s">
        <v>1057</v>
      </c>
    </row>
    <row r="614" spans="1:10" ht="25.95" customHeight="1" x14ac:dyDescent="0.25">
      <c r="A614" s="36" t="s">
        <v>550</v>
      </c>
      <c r="B614" s="37" t="s">
        <v>609</v>
      </c>
      <c r="C614" s="36" t="s">
        <v>108</v>
      </c>
      <c r="D614" s="36" t="s">
        <v>608</v>
      </c>
      <c r="E614" s="211" t="s">
        <v>607</v>
      </c>
      <c r="F614" s="211"/>
      <c r="G614" s="35" t="s">
        <v>110</v>
      </c>
      <c r="H614" s="34">
        <v>1.19106</v>
      </c>
      <c r="I614" s="33" t="s">
        <v>606</v>
      </c>
      <c r="J614" s="32" t="s">
        <v>1460</v>
      </c>
    </row>
    <row r="615" spans="1:10" ht="24" customHeight="1" x14ac:dyDescent="0.25">
      <c r="A615" s="36" t="s">
        <v>550</v>
      </c>
      <c r="B615" s="37" t="s">
        <v>604</v>
      </c>
      <c r="C615" s="36" t="s">
        <v>108</v>
      </c>
      <c r="D615" s="36" t="s">
        <v>603</v>
      </c>
      <c r="E615" s="211" t="s">
        <v>547</v>
      </c>
      <c r="F615" s="211"/>
      <c r="G615" s="35" t="s">
        <v>110</v>
      </c>
      <c r="H615" s="34">
        <v>1.19106</v>
      </c>
      <c r="I615" s="33" t="s">
        <v>602</v>
      </c>
      <c r="J615" s="32" t="s">
        <v>1459</v>
      </c>
    </row>
    <row r="616" spans="1:10" ht="24" customHeight="1" x14ac:dyDescent="0.25">
      <c r="A616" s="36" t="s">
        <v>550</v>
      </c>
      <c r="B616" s="37" t="s">
        <v>600</v>
      </c>
      <c r="C616" s="36" t="s">
        <v>108</v>
      </c>
      <c r="D616" s="36" t="s">
        <v>599</v>
      </c>
      <c r="E616" s="211" t="s">
        <v>547</v>
      </c>
      <c r="F616" s="211"/>
      <c r="G616" s="35" t="s">
        <v>110</v>
      </c>
      <c r="H616" s="34">
        <v>0.84267000000000003</v>
      </c>
      <c r="I616" s="33" t="s">
        <v>598</v>
      </c>
      <c r="J616" s="32" t="s">
        <v>1458</v>
      </c>
    </row>
    <row r="617" spans="1:10" ht="24" customHeight="1" x14ac:dyDescent="0.25">
      <c r="A617" s="36" t="s">
        <v>550</v>
      </c>
      <c r="B617" s="37" t="s">
        <v>596</v>
      </c>
      <c r="C617" s="36" t="s">
        <v>108</v>
      </c>
      <c r="D617" s="36" t="s">
        <v>595</v>
      </c>
      <c r="E617" s="211" t="s">
        <v>547</v>
      </c>
      <c r="F617" s="211"/>
      <c r="G617" s="35" t="s">
        <v>110</v>
      </c>
      <c r="H617" s="34">
        <v>5.4000000000000001E-4</v>
      </c>
      <c r="I617" s="33" t="s">
        <v>594</v>
      </c>
      <c r="J617" s="32" t="s">
        <v>620</v>
      </c>
    </row>
    <row r="618" spans="1:10" ht="24" customHeight="1" x14ac:dyDescent="0.25">
      <c r="A618" s="36" t="s">
        <v>550</v>
      </c>
      <c r="B618" s="37" t="s">
        <v>593</v>
      </c>
      <c r="C618" s="36" t="s">
        <v>108</v>
      </c>
      <c r="D618" s="36" t="s">
        <v>592</v>
      </c>
      <c r="E618" s="211" t="s">
        <v>547</v>
      </c>
      <c r="F618" s="211"/>
      <c r="G618" s="35" t="s">
        <v>110</v>
      </c>
      <c r="H618" s="34">
        <v>8.0999999999999996E-4</v>
      </c>
      <c r="I618" s="33" t="s">
        <v>591</v>
      </c>
      <c r="J618" s="32" t="s">
        <v>620</v>
      </c>
    </row>
    <row r="619" spans="1:10" ht="24" customHeight="1" x14ac:dyDescent="0.25">
      <c r="A619" s="36" t="s">
        <v>550</v>
      </c>
      <c r="B619" s="37" t="s">
        <v>590</v>
      </c>
      <c r="C619" s="36" t="s">
        <v>108</v>
      </c>
      <c r="D619" s="36" t="s">
        <v>589</v>
      </c>
      <c r="E619" s="211" t="s">
        <v>547</v>
      </c>
      <c r="F619" s="211"/>
      <c r="G619" s="35" t="s">
        <v>110</v>
      </c>
      <c r="H619" s="34">
        <v>5.2650000000000002E-2</v>
      </c>
      <c r="I619" s="33" t="s">
        <v>588</v>
      </c>
      <c r="J619" s="32" t="s">
        <v>612</v>
      </c>
    </row>
    <row r="620" spans="1:10" ht="24" customHeight="1" x14ac:dyDescent="0.25">
      <c r="A620" s="36" t="s">
        <v>550</v>
      </c>
      <c r="B620" s="37" t="s">
        <v>587</v>
      </c>
      <c r="C620" s="36" t="s">
        <v>108</v>
      </c>
      <c r="D620" s="36" t="s">
        <v>586</v>
      </c>
      <c r="E620" s="211" t="s">
        <v>547</v>
      </c>
      <c r="F620" s="211"/>
      <c r="G620" s="35" t="s">
        <v>585</v>
      </c>
      <c r="H620" s="34">
        <v>9.3600000000000003E-3</v>
      </c>
      <c r="I620" s="33" t="s">
        <v>584</v>
      </c>
      <c r="J620" s="32" t="s">
        <v>708</v>
      </c>
    </row>
    <row r="621" spans="1:10" ht="24" customHeight="1" x14ac:dyDescent="0.25">
      <c r="A621" s="36" t="s">
        <v>550</v>
      </c>
      <c r="B621" s="37" t="s">
        <v>583</v>
      </c>
      <c r="C621" s="36" t="s">
        <v>108</v>
      </c>
      <c r="D621" s="36" t="s">
        <v>582</v>
      </c>
      <c r="E621" s="211" t="s">
        <v>547</v>
      </c>
      <c r="F621" s="211"/>
      <c r="G621" s="35" t="s">
        <v>110</v>
      </c>
      <c r="H621" s="34">
        <v>2.1059999999999999E-2</v>
      </c>
      <c r="I621" s="33" t="s">
        <v>581</v>
      </c>
      <c r="J621" s="32" t="s">
        <v>1457</v>
      </c>
    </row>
    <row r="622" spans="1:10" ht="25.95" customHeight="1" x14ac:dyDescent="0.25">
      <c r="A622" s="36" t="s">
        <v>550</v>
      </c>
      <c r="B622" s="37" t="s">
        <v>580</v>
      </c>
      <c r="C622" s="36" t="s">
        <v>108</v>
      </c>
      <c r="D622" s="36" t="s">
        <v>579</v>
      </c>
      <c r="E622" s="211" t="s">
        <v>547</v>
      </c>
      <c r="F622" s="211"/>
      <c r="G622" s="35" t="s">
        <v>110</v>
      </c>
      <c r="H622" s="34">
        <v>5.4000000000000001E-4</v>
      </c>
      <c r="I622" s="33" t="s">
        <v>578</v>
      </c>
      <c r="J622" s="32" t="s">
        <v>632</v>
      </c>
    </row>
    <row r="623" spans="1:10" ht="24" customHeight="1" x14ac:dyDescent="0.25">
      <c r="A623" s="36" t="s">
        <v>550</v>
      </c>
      <c r="B623" s="37" t="s">
        <v>577</v>
      </c>
      <c r="C623" s="36" t="s">
        <v>108</v>
      </c>
      <c r="D623" s="36" t="s">
        <v>576</v>
      </c>
      <c r="E623" s="211" t="s">
        <v>547</v>
      </c>
      <c r="F623" s="211"/>
      <c r="G623" s="35" t="s">
        <v>110</v>
      </c>
      <c r="H623" s="34">
        <v>2.7E-4</v>
      </c>
      <c r="I623" s="33" t="s">
        <v>575</v>
      </c>
      <c r="J623" s="32" t="s">
        <v>545</v>
      </c>
    </row>
    <row r="624" spans="1:10" ht="25.95" customHeight="1" x14ac:dyDescent="0.25">
      <c r="A624" s="36" t="s">
        <v>550</v>
      </c>
      <c r="B624" s="37" t="s">
        <v>574</v>
      </c>
      <c r="C624" s="36" t="s">
        <v>108</v>
      </c>
      <c r="D624" s="36" t="s">
        <v>573</v>
      </c>
      <c r="E624" s="211" t="s">
        <v>547</v>
      </c>
      <c r="F624" s="211"/>
      <c r="G624" s="35" t="s">
        <v>110</v>
      </c>
      <c r="H624" s="34">
        <v>2.3400000000000001E-3</v>
      </c>
      <c r="I624" s="33" t="s">
        <v>572</v>
      </c>
      <c r="J624" s="32" t="s">
        <v>696</v>
      </c>
    </row>
    <row r="625" spans="1:10" ht="39" customHeight="1" x14ac:dyDescent="0.25">
      <c r="A625" s="36" t="s">
        <v>550</v>
      </c>
      <c r="B625" s="37" t="s">
        <v>1456</v>
      </c>
      <c r="C625" s="36" t="s">
        <v>108</v>
      </c>
      <c r="D625" s="36" t="s">
        <v>1455</v>
      </c>
      <c r="E625" s="211" t="s">
        <v>547</v>
      </c>
      <c r="F625" s="211"/>
      <c r="G625" s="35" t="s">
        <v>110</v>
      </c>
      <c r="H625" s="34">
        <v>1</v>
      </c>
      <c r="I625" s="33" t="s">
        <v>1454</v>
      </c>
      <c r="J625" s="32" t="s">
        <v>1454</v>
      </c>
    </row>
    <row r="626" spans="1:10" ht="24" customHeight="1" x14ac:dyDescent="0.25">
      <c r="A626" s="36" t="s">
        <v>550</v>
      </c>
      <c r="B626" s="37" t="s">
        <v>1453</v>
      </c>
      <c r="C626" s="36" t="s">
        <v>108</v>
      </c>
      <c r="D626" s="36" t="s">
        <v>1452</v>
      </c>
      <c r="E626" s="211" t="s">
        <v>547</v>
      </c>
      <c r="F626" s="211"/>
      <c r="G626" s="35" t="s">
        <v>1451</v>
      </c>
      <c r="H626" s="34">
        <v>1.2600000000000001E-3</v>
      </c>
      <c r="I626" s="33" t="s">
        <v>1450</v>
      </c>
      <c r="J626" s="32" t="s">
        <v>545</v>
      </c>
    </row>
    <row r="627" spans="1:10" ht="24" customHeight="1" x14ac:dyDescent="0.25">
      <c r="A627" s="36" t="s">
        <v>550</v>
      </c>
      <c r="B627" s="37" t="s">
        <v>1449</v>
      </c>
      <c r="C627" s="36" t="s">
        <v>108</v>
      </c>
      <c r="D627" s="36" t="s">
        <v>1448</v>
      </c>
      <c r="E627" s="211" t="s">
        <v>547</v>
      </c>
      <c r="F627" s="211"/>
      <c r="G627" s="35" t="s">
        <v>110</v>
      </c>
      <c r="H627" s="34">
        <v>3.6000000000000002E-4</v>
      </c>
      <c r="I627" s="33" t="s">
        <v>1447</v>
      </c>
      <c r="J627" s="32" t="s">
        <v>620</v>
      </c>
    </row>
    <row r="628" spans="1:10" ht="24" customHeight="1" x14ac:dyDescent="0.25">
      <c r="A628" s="36" t="s">
        <v>550</v>
      </c>
      <c r="B628" s="37" t="s">
        <v>1446</v>
      </c>
      <c r="C628" s="36" t="s">
        <v>108</v>
      </c>
      <c r="D628" s="36" t="s">
        <v>1445</v>
      </c>
      <c r="E628" s="211" t="s">
        <v>547</v>
      </c>
      <c r="F628" s="211"/>
      <c r="G628" s="35" t="s">
        <v>110</v>
      </c>
      <c r="H628" s="34">
        <v>7.2000000000000005E-4</v>
      </c>
      <c r="I628" s="33" t="s">
        <v>1444</v>
      </c>
      <c r="J628" s="32" t="s">
        <v>620</v>
      </c>
    </row>
    <row r="629" spans="1:10" ht="24" customHeight="1" x14ac:dyDescent="0.25">
      <c r="A629" s="36" t="s">
        <v>550</v>
      </c>
      <c r="B629" s="37" t="s">
        <v>1443</v>
      </c>
      <c r="C629" s="36" t="s">
        <v>108</v>
      </c>
      <c r="D629" s="36" t="s">
        <v>1442</v>
      </c>
      <c r="E629" s="211" t="s">
        <v>547</v>
      </c>
      <c r="F629" s="211"/>
      <c r="G629" s="35" t="s">
        <v>110</v>
      </c>
      <c r="H629" s="34">
        <v>7.2000000000000005E-4</v>
      </c>
      <c r="I629" s="33" t="s">
        <v>1441</v>
      </c>
      <c r="J629" s="32" t="s">
        <v>620</v>
      </c>
    </row>
    <row r="630" spans="1:10" ht="24" customHeight="1" x14ac:dyDescent="0.25">
      <c r="A630" s="36" t="s">
        <v>550</v>
      </c>
      <c r="B630" s="37" t="s">
        <v>1440</v>
      </c>
      <c r="C630" s="36" t="s">
        <v>108</v>
      </c>
      <c r="D630" s="36" t="s">
        <v>1439</v>
      </c>
      <c r="E630" s="211" t="s">
        <v>547</v>
      </c>
      <c r="F630" s="211"/>
      <c r="G630" s="35" t="s">
        <v>110</v>
      </c>
      <c r="H630" s="34">
        <v>1.2600000000000001E-3</v>
      </c>
      <c r="I630" s="33" t="s">
        <v>1438</v>
      </c>
      <c r="J630" s="32" t="s">
        <v>620</v>
      </c>
    </row>
    <row r="631" spans="1:10" ht="24" customHeight="1" x14ac:dyDescent="0.25">
      <c r="A631" s="36" t="s">
        <v>550</v>
      </c>
      <c r="B631" s="37" t="s">
        <v>1437</v>
      </c>
      <c r="C631" s="36" t="s">
        <v>108</v>
      </c>
      <c r="D631" s="36" t="s">
        <v>1436</v>
      </c>
      <c r="E631" s="211" t="s">
        <v>547</v>
      </c>
      <c r="F631" s="211"/>
      <c r="G631" s="35" t="s">
        <v>110</v>
      </c>
      <c r="H631" s="34">
        <v>1.8000000000000001E-4</v>
      </c>
      <c r="I631" s="33" t="s">
        <v>1435</v>
      </c>
      <c r="J631" s="32" t="s">
        <v>708</v>
      </c>
    </row>
    <row r="632" spans="1:10" ht="24" customHeight="1" x14ac:dyDescent="0.25">
      <c r="A632" s="36" t="s">
        <v>550</v>
      </c>
      <c r="B632" s="37" t="s">
        <v>1434</v>
      </c>
      <c r="C632" s="36" t="s">
        <v>108</v>
      </c>
      <c r="D632" s="36" t="s">
        <v>1433</v>
      </c>
      <c r="E632" s="211" t="s">
        <v>547</v>
      </c>
      <c r="F632" s="211"/>
      <c r="G632" s="35" t="s">
        <v>110</v>
      </c>
      <c r="H632" s="34">
        <v>1.8000000000000001E-4</v>
      </c>
      <c r="I632" s="33" t="s">
        <v>1432</v>
      </c>
      <c r="J632" s="32" t="s">
        <v>545</v>
      </c>
    </row>
    <row r="633" spans="1:10" ht="24" customHeight="1" x14ac:dyDescent="0.25">
      <c r="A633" s="36" t="s">
        <v>550</v>
      </c>
      <c r="B633" s="37" t="s">
        <v>1431</v>
      </c>
      <c r="C633" s="36" t="s">
        <v>108</v>
      </c>
      <c r="D633" s="36" t="s">
        <v>1430</v>
      </c>
      <c r="E633" s="211" t="s">
        <v>547</v>
      </c>
      <c r="F633" s="211"/>
      <c r="G633" s="35" t="s">
        <v>110</v>
      </c>
      <c r="H633" s="34">
        <v>3.6000000000000002E-4</v>
      </c>
      <c r="I633" s="33" t="s">
        <v>1429</v>
      </c>
      <c r="J633" s="32" t="s">
        <v>545</v>
      </c>
    </row>
    <row r="634" spans="1:10" ht="24" customHeight="1" x14ac:dyDescent="0.25">
      <c r="A634" s="36" t="s">
        <v>550</v>
      </c>
      <c r="B634" s="37" t="s">
        <v>1428</v>
      </c>
      <c r="C634" s="36" t="s">
        <v>108</v>
      </c>
      <c r="D634" s="36" t="s">
        <v>1427</v>
      </c>
      <c r="E634" s="211" t="s">
        <v>547</v>
      </c>
      <c r="F634" s="211"/>
      <c r="G634" s="35" t="s">
        <v>110</v>
      </c>
      <c r="H634" s="34">
        <v>3.6000000000000002E-4</v>
      </c>
      <c r="I634" s="33" t="s">
        <v>1426</v>
      </c>
      <c r="J634" s="32" t="s">
        <v>545</v>
      </c>
    </row>
    <row r="635" spans="1:10" ht="25.95" customHeight="1" x14ac:dyDescent="0.25">
      <c r="A635" s="36" t="s">
        <v>550</v>
      </c>
      <c r="B635" s="37" t="s">
        <v>1425</v>
      </c>
      <c r="C635" s="36" t="s">
        <v>108</v>
      </c>
      <c r="D635" s="36" t="s">
        <v>1424</v>
      </c>
      <c r="E635" s="211" t="s">
        <v>547</v>
      </c>
      <c r="F635" s="211"/>
      <c r="G635" s="35" t="s">
        <v>110</v>
      </c>
      <c r="H635" s="34">
        <v>8.9999999999999998E-4</v>
      </c>
      <c r="I635" s="33" t="s">
        <v>1423</v>
      </c>
      <c r="J635" s="32" t="s">
        <v>545</v>
      </c>
    </row>
    <row r="636" spans="1:10" ht="24" customHeight="1" x14ac:dyDescent="0.25">
      <c r="A636" s="36" t="s">
        <v>550</v>
      </c>
      <c r="B636" s="37" t="s">
        <v>1422</v>
      </c>
      <c r="C636" s="36" t="s">
        <v>108</v>
      </c>
      <c r="D636" s="36" t="s">
        <v>1421</v>
      </c>
      <c r="E636" s="211" t="s">
        <v>547</v>
      </c>
      <c r="F636" s="211"/>
      <c r="G636" s="35" t="s">
        <v>110</v>
      </c>
      <c r="H636" s="34">
        <v>1.8000000000000001E-4</v>
      </c>
      <c r="I636" s="33" t="s">
        <v>1420</v>
      </c>
      <c r="J636" s="32" t="s">
        <v>545</v>
      </c>
    </row>
    <row r="637" spans="1:10" ht="24" customHeight="1" x14ac:dyDescent="0.25">
      <c r="A637" s="36" t="s">
        <v>550</v>
      </c>
      <c r="B637" s="37" t="s">
        <v>1419</v>
      </c>
      <c r="C637" s="36" t="s">
        <v>108</v>
      </c>
      <c r="D637" s="36" t="s">
        <v>1418</v>
      </c>
      <c r="E637" s="211" t="s">
        <v>565</v>
      </c>
      <c r="F637" s="211"/>
      <c r="G637" s="35" t="s">
        <v>564</v>
      </c>
      <c r="H637" s="34">
        <v>1.8</v>
      </c>
      <c r="I637" s="33" t="s">
        <v>569</v>
      </c>
      <c r="J637" s="32" t="s">
        <v>1417</v>
      </c>
    </row>
    <row r="638" spans="1:10" ht="24" customHeight="1" x14ac:dyDescent="0.25">
      <c r="A638" s="36" t="s">
        <v>550</v>
      </c>
      <c r="B638" s="37" t="s">
        <v>559</v>
      </c>
      <c r="C638" s="36" t="s">
        <v>108</v>
      </c>
      <c r="D638" s="36" t="s">
        <v>558</v>
      </c>
      <c r="E638" s="211" t="s">
        <v>547</v>
      </c>
      <c r="F638" s="211"/>
      <c r="G638" s="35" t="s">
        <v>110</v>
      </c>
      <c r="H638" s="34">
        <v>7.2000000000000005E-4</v>
      </c>
      <c r="I638" s="33" t="s">
        <v>557</v>
      </c>
      <c r="J638" s="32" t="s">
        <v>620</v>
      </c>
    </row>
    <row r="639" spans="1:10" ht="24" customHeight="1" x14ac:dyDescent="0.25">
      <c r="A639" s="36" t="s">
        <v>550</v>
      </c>
      <c r="B639" s="37" t="s">
        <v>556</v>
      </c>
      <c r="C639" s="36" t="s">
        <v>108</v>
      </c>
      <c r="D639" s="36" t="s">
        <v>555</v>
      </c>
      <c r="E639" s="211" t="s">
        <v>547</v>
      </c>
      <c r="F639" s="211"/>
      <c r="G639" s="35" t="s">
        <v>110</v>
      </c>
      <c r="H639" s="34">
        <v>1.4400000000000001E-3</v>
      </c>
      <c r="I639" s="33" t="s">
        <v>554</v>
      </c>
      <c r="J639" s="32" t="s">
        <v>698</v>
      </c>
    </row>
    <row r="640" spans="1:10" ht="24" customHeight="1" x14ac:dyDescent="0.25">
      <c r="A640" s="36" t="s">
        <v>550</v>
      </c>
      <c r="B640" s="37" t="s">
        <v>553</v>
      </c>
      <c r="C640" s="36" t="s">
        <v>108</v>
      </c>
      <c r="D640" s="36" t="s">
        <v>552</v>
      </c>
      <c r="E640" s="211" t="s">
        <v>547</v>
      </c>
      <c r="F640" s="211"/>
      <c r="G640" s="35" t="s">
        <v>110</v>
      </c>
      <c r="H640" s="34">
        <v>1.4400000000000001E-3</v>
      </c>
      <c r="I640" s="33" t="s">
        <v>551</v>
      </c>
      <c r="J640" s="32" t="s">
        <v>1416</v>
      </c>
    </row>
    <row r="641" spans="1:10" ht="24" customHeight="1" x14ac:dyDescent="0.25">
      <c r="A641" s="36" t="s">
        <v>550</v>
      </c>
      <c r="B641" s="37" t="s">
        <v>549</v>
      </c>
      <c r="C641" s="36" t="s">
        <v>108</v>
      </c>
      <c r="D641" s="36" t="s">
        <v>548</v>
      </c>
      <c r="E641" s="211" t="s">
        <v>547</v>
      </c>
      <c r="F641" s="211"/>
      <c r="G641" s="35" t="s">
        <v>110</v>
      </c>
      <c r="H641" s="34">
        <v>1.4400000000000001E-3</v>
      </c>
      <c r="I641" s="33" t="s">
        <v>546</v>
      </c>
      <c r="J641" s="32" t="s">
        <v>624</v>
      </c>
    </row>
    <row r="642" spans="1:10" ht="24" customHeight="1" x14ac:dyDescent="0.25">
      <c r="A642" s="36" t="s">
        <v>550</v>
      </c>
      <c r="B642" s="37" t="s">
        <v>848</v>
      </c>
      <c r="C642" s="36" t="s">
        <v>22</v>
      </c>
      <c r="D642" s="36" t="s">
        <v>847</v>
      </c>
      <c r="E642" s="211" t="s">
        <v>547</v>
      </c>
      <c r="F642" s="211"/>
      <c r="G642" s="35" t="s">
        <v>53</v>
      </c>
      <c r="H642" s="34">
        <v>2.31013</v>
      </c>
      <c r="I642" s="33" t="s">
        <v>1415</v>
      </c>
      <c r="J642" s="32" t="s">
        <v>1414</v>
      </c>
    </row>
    <row r="643" spans="1:10" ht="25.95" customHeight="1" x14ac:dyDescent="0.25">
      <c r="A643" s="36" t="s">
        <v>550</v>
      </c>
      <c r="B643" s="37" t="s">
        <v>770</v>
      </c>
      <c r="C643" s="36" t="s">
        <v>22</v>
      </c>
      <c r="D643" s="36" t="s">
        <v>769</v>
      </c>
      <c r="E643" s="211" t="s">
        <v>547</v>
      </c>
      <c r="F643" s="211"/>
      <c r="G643" s="35" t="s">
        <v>746</v>
      </c>
      <c r="H643" s="34">
        <v>2.0570000000000001E-2</v>
      </c>
      <c r="I643" s="33" t="s">
        <v>1413</v>
      </c>
      <c r="J643" s="32" t="s">
        <v>568</v>
      </c>
    </row>
    <row r="644" spans="1:10" ht="25.95" customHeight="1" x14ac:dyDescent="0.25">
      <c r="A644" s="36" t="s">
        <v>550</v>
      </c>
      <c r="B644" s="37" t="s">
        <v>1412</v>
      </c>
      <c r="C644" s="36" t="s">
        <v>22</v>
      </c>
      <c r="D644" s="36" t="s">
        <v>1411</v>
      </c>
      <c r="E644" s="211" t="s">
        <v>565</v>
      </c>
      <c r="F644" s="211"/>
      <c r="G644" s="35" t="s">
        <v>654</v>
      </c>
      <c r="H644" s="34">
        <v>5.4337825899999997E-2</v>
      </c>
      <c r="I644" s="33" t="s">
        <v>1410</v>
      </c>
      <c r="J644" s="32" t="s">
        <v>1060</v>
      </c>
    </row>
    <row r="645" spans="1:10" ht="25.95" customHeight="1" x14ac:dyDescent="0.25">
      <c r="A645" s="36" t="s">
        <v>550</v>
      </c>
      <c r="B645" s="37" t="s">
        <v>1409</v>
      </c>
      <c r="C645" s="36" t="s">
        <v>22</v>
      </c>
      <c r="D645" s="36" t="s">
        <v>1408</v>
      </c>
      <c r="E645" s="211" t="s">
        <v>547</v>
      </c>
      <c r="F645" s="211"/>
      <c r="G645" s="35" t="s">
        <v>654</v>
      </c>
      <c r="H645" s="34">
        <v>6.6809999999999994E-2</v>
      </c>
      <c r="I645" s="33" t="s">
        <v>1407</v>
      </c>
      <c r="J645" s="32" t="s">
        <v>708</v>
      </c>
    </row>
    <row r="646" spans="1:10" ht="25.95" customHeight="1" x14ac:dyDescent="0.25">
      <c r="A646" s="36" t="s">
        <v>550</v>
      </c>
      <c r="B646" s="37" t="s">
        <v>1406</v>
      </c>
      <c r="C646" s="36" t="s">
        <v>22</v>
      </c>
      <c r="D646" s="36" t="s">
        <v>1405</v>
      </c>
      <c r="E646" s="211" t="s">
        <v>700</v>
      </c>
      <c r="F646" s="211"/>
      <c r="G646" s="35" t="s">
        <v>654</v>
      </c>
      <c r="H646" s="34">
        <v>5.389E-2</v>
      </c>
      <c r="I646" s="33" t="s">
        <v>620</v>
      </c>
      <c r="J646" s="32" t="s">
        <v>545</v>
      </c>
    </row>
    <row r="647" spans="1:10" ht="25.95" customHeight="1" x14ac:dyDescent="0.25">
      <c r="A647" s="36" t="s">
        <v>550</v>
      </c>
      <c r="B647" s="37" t="s">
        <v>1404</v>
      </c>
      <c r="C647" s="36" t="s">
        <v>22</v>
      </c>
      <c r="D647" s="36" t="s">
        <v>1403</v>
      </c>
      <c r="E647" s="211" t="s">
        <v>700</v>
      </c>
      <c r="F647" s="211"/>
      <c r="G647" s="35" t="s">
        <v>654</v>
      </c>
      <c r="H647" s="34">
        <v>5.389E-2</v>
      </c>
      <c r="I647" s="33" t="s">
        <v>1402</v>
      </c>
      <c r="J647" s="32" t="s">
        <v>696</v>
      </c>
    </row>
    <row r="648" spans="1:10" ht="25.95" customHeight="1" x14ac:dyDescent="0.25">
      <c r="A648" s="36" t="s">
        <v>550</v>
      </c>
      <c r="B648" s="37" t="s">
        <v>1401</v>
      </c>
      <c r="C648" s="36" t="s">
        <v>22</v>
      </c>
      <c r="D648" s="36" t="s">
        <v>1400</v>
      </c>
      <c r="E648" s="211" t="s">
        <v>1399</v>
      </c>
      <c r="F648" s="211"/>
      <c r="G648" s="35" t="s">
        <v>654</v>
      </c>
      <c r="H648" s="34">
        <v>6.6809999999999994E-2</v>
      </c>
      <c r="I648" s="33" t="s">
        <v>632</v>
      </c>
      <c r="J648" s="32" t="s">
        <v>545</v>
      </c>
    </row>
    <row r="649" spans="1:10" ht="25.95" customHeight="1" x14ac:dyDescent="0.25">
      <c r="A649" s="36" t="s">
        <v>550</v>
      </c>
      <c r="B649" s="37" t="s">
        <v>1398</v>
      </c>
      <c r="C649" s="36" t="s">
        <v>22</v>
      </c>
      <c r="D649" s="36" t="s">
        <v>1397</v>
      </c>
      <c r="E649" s="211" t="s">
        <v>547</v>
      </c>
      <c r="F649" s="211"/>
      <c r="G649" s="35" t="s">
        <v>654</v>
      </c>
      <c r="H649" s="34">
        <v>6.6809999999999994E-2</v>
      </c>
      <c r="I649" s="33" t="s">
        <v>1396</v>
      </c>
      <c r="J649" s="32" t="s">
        <v>1057</v>
      </c>
    </row>
    <row r="650" spans="1:10" ht="25.95" customHeight="1" x14ac:dyDescent="0.25">
      <c r="A650" s="36" t="s">
        <v>550</v>
      </c>
      <c r="B650" s="37" t="s">
        <v>1395</v>
      </c>
      <c r="C650" s="36" t="s">
        <v>22</v>
      </c>
      <c r="D650" s="36" t="s">
        <v>1394</v>
      </c>
      <c r="E650" s="211" t="s">
        <v>607</v>
      </c>
      <c r="F650" s="211"/>
      <c r="G650" s="35" t="s">
        <v>654</v>
      </c>
      <c r="H650" s="34">
        <v>6.6809999999999994E-2</v>
      </c>
      <c r="I650" s="33" t="s">
        <v>1393</v>
      </c>
      <c r="J650" s="32" t="s">
        <v>696</v>
      </c>
    </row>
    <row r="651" spans="1:10" ht="25.95" customHeight="1" x14ac:dyDescent="0.25">
      <c r="A651" s="36" t="s">
        <v>550</v>
      </c>
      <c r="B651" s="37" t="s">
        <v>1392</v>
      </c>
      <c r="C651" s="36" t="s">
        <v>22</v>
      </c>
      <c r="D651" s="36" t="s">
        <v>1391</v>
      </c>
      <c r="E651" s="211" t="s">
        <v>547</v>
      </c>
      <c r="F651" s="211"/>
      <c r="G651" s="35" t="s">
        <v>1390</v>
      </c>
      <c r="H651" s="34">
        <v>3.1449999999999999E-2</v>
      </c>
      <c r="I651" s="33" t="s">
        <v>1389</v>
      </c>
      <c r="J651" s="32" t="s">
        <v>620</v>
      </c>
    </row>
    <row r="652" spans="1:10" ht="39" customHeight="1" x14ac:dyDescent="0.25">
      <c r="A652" s="36" t="s">
        <v>550</v>
      </c>
      <c r="B652" s="37" t="s">
        <v>1388</v>
      </c>
      <c r="C652" s="36" t="s">
        <v>22</v>
      </c>
      <c r="D652" s="36" t="s">
        <v>1387</v>
      </c>
      <c r="E652" s="211" t="s">
        <v>700</v>
      </c>
      <c r="F652" s="211"/>
      <c r="G652" s="35" t="s">
        <v>36</v>
      </c>
      <c r="H652" s="34">
        <v>5.1271319999999996E-6</v>
      </c>
      <c r="I652" s="33" t="s">
        <v>1386</v>
      </c>
      <c r="J652" s="32" t="s">
        <v>597</v>
      </c>
    </row>
    <row r="653" spans="1:10" ht="24" customHeight="1" x14ac:dyDescent="0.25">
      <c r="A653" s="36" t="s">
        <v>550</v>
      </c>
      <c r="B653" s="37" t="s">
        <v>1385</v>
      </c>
      <c r="C653" s="36" t="s">
        <v>22</v>
      </c>
      <c r="D653" s="36" t="s">
        <v>1384</v>
      </c>
      <c r="E653" s="211" t="s">
        <v>565</v>
      </c>
      <c r="F653" s="211"/>
      <c r="G653" s="35" t="s">
        <v>654</v>
      </c>
      <c r="H653" s="34">
        <v>1.3193903999999999E-2</v>
      </c>
      <c r="I653" s="33" t="s">
        <v>1383</v>
      </c>
      <c r="J653" s="32" t="s">
        <v>1382</v>
      </c>
    </row>
    <row r="654" spans="1:10" ht="25.95" customHeight="1" x14ac:dyDescent="0.25">
      <c r="A654" s="36" t="s">
        <v>550</v>
      </c>
      <c r="B654" s="37" t="s">
        <v>1381</v>
      </c>
      <c r="C654" s="36" t="s">
        <v>22</v>
      </c>
      <c r="D654" s="36" t="s">
        <v>1380</v>
      </c>
      <c r="E654" s="211" t="s">
        <v>700</v>
      </c>
      <c r="F654" s="211"/>
      <c r="G654" s="35" t="s">
        <v>654</v>
      </c>
      <c r="H654" s="34">
        <v>1.2919999999999999E-2</v>
      </c>
      <c r="I654" s="33" t="s">
        <v>1379</v>
      </c>
      <c r="J654" s="32" t="s">
        <v>545</v>
      </c>
    </row>
    <row r="655" spans="1:10" ht="25.95" customHeight="1" x14ac:dyDescent="0.25">
      <c r="A655" s="36" t="s">
        <v>550</v>
      </c>
      <c r="B655" s="37" t="s">
        <v>1378</v>
      </c>
      <c r="C655" s="36" t="s">
        <v>22</v>
      </c>
      <c r="D655" s="36" t="s">
        <v>1377</v>
      </c>
      <c r="E655" s="211" t="s">
        <v>700</v>
      </c>
      <c r="F655" s="211"/>
      <c r="G655" s="35" t="s">
        <v>654</v>
      </c>
      <c r="H655" s="34">
        <v>1.2919999999999999E-2</v>
      </c>
      <c r="I655" s="33" t="s">
        <v>1376</v>
      </c>
      <c r="J655" s="32" t="s">
        <v>620</v>
      </c>
    </row>
    <row r="656" spans="1:10" ht="24" customHeight="1" x14ac:dyDescent="0.25">
      <c r="A656" s="36" t="s">
        <v>550</v>
      </c>
      <c r="B656" s="37" t="s">
        <v>1375</v>
      </c>
      <c r="C656" s="36" t="s">
        <v>22</v>
      </c>
      <c r="D656" s="36" t="s">
        <v>1374</v>
      </c>
      <c r="E656" s="211" t="s">
        <v>547</v>
      </c>
      <c r="F656" s="211"/>
      <c r="G656" s="35" t="s">
        <v>53</v>
      </c>
      <c r="H656" s="34">
        <v>3.0802299999999998</v>
      </c>
      <c r="I656" s="33" t="s">
        <v>1373</v>
      </c>
      <c r="J656" s="32" t="s">
        <v>1372</v>
      </c>
    </row>
    <row r="657" spans="1:10" ht="24" customHeight="1" x14ac:dyDescent="0.25">
      <c r="A657" s="36" t="s">
        <v>550</v>
      </c>
      <c r="B657" s="37" t="s">
        <v>571</v>
      </c>
      <c r="C657" s="36" t="s">
        <v>108</v>
      </c>
      <c r="D657" s="36" t="s">
        <v>570</v>
      </c>
      <c r="E657" s="211" t="s">
        <v>565</v>
      </c>
      <c r="F657" s="211"/>
      <c r="G657" s="35" t="s">
        <v>564</v>
      </c>
      <c r="H657" s="34">
        <v>7.2</v>
      </c>
      <c r="I657" s="33" t="s">
        <v>569</v>
      </c>
      <c r="J657" s="32" t="s">
        <v>1371</v>
      </c>
    </row>
    <row r="658" spans="1:10" ht="24" customHeight="1" x14ac:dyDescent="0.25">
      <c r="A658" s="36" t="s">
        <v>550</v>
      </c>
      <c r="B658" s="37" t="s">
        <v>567</v>
      </c>
      <c r="C658" s="36" t="s">
        <v>108</v>
      </c>
      <c r="D658" s="36" t="s">
        <v>566</v>
      </c>
      <c r="E658" s="211" t="s">
        <v>565</v>
      </c>
      <c r="F658" s="211"/>
      <c r="G658" s="35" t="s">
        <v>564</v>
      </c>
      <c r="H658" s="34">
        <v>2.7</v>
      </c>
      <c r="I658" s="33" t="s">
        <v>563</v>
      </c>
      <c r="J658" s="32" t="s">
        <v>1370</v>
      </c>
    </row>
    <row r="659" spans="1:10" x14ac:dyDescent="0.25">
      <c r="A659" s="31"/>
      <c r="B659" s="31"/>
      <c r="C659" s="31"/>
      <c r="D659" s="31"/>
      <c r="E659" s="31" t="s">
        <v>544</v>
      </c>
      <c r="F659" s="30">
        <v>158.71</v>
      </c>
      <c r="G659" s="31" t="s">
        <v>543</v>
      </c>
      <c r="H659" s="30">
        <v>0</v>
      </c>
      <c r="I659" s="31" t="s">
        <v>542</v>
      </c>
      <c r="J659" s="30">
        <v>158.71</v>
      </c>
    </row>
    <row r="660" spans="1:10" x14ac:dyDescent="0.25">
      <c r="A660" s="31"/>
      <c r="B660" s="31"/>
      <c r="C660" s="31"/>
      <c r="D660" s="31"/>
      <c r="E660" s="31" t="s">
        <v>541</v>
      </c>
      <c r="F660" s="30">
        <v>132.99</v>
      </c>
      <c r="G660" s="31"/>
      <c r="H660" s="212" t="s">
        <v>540</v>
      </c>
      <c r="I660" s="212"/>
      <c r="J660" s="30">
        <v>751.27</v>
      </c>
    </row>
    <row r="661" spans="1:10" ht="49.95" customHeight="1" thickBot="1" x14ac:dyDescent="0.3">
      <c r="A661" s="19"/>
      <c r="B661" s="19"/>
      <c r="C661" s="19"/>
      <c r="D661" s="19"/>
      <c r="E661" s="19"/>
      <c r="F661" s="19"/>
      <c r="G661" s="19" t="s">
        <v>539</v>
      </c>
      <c r="H661" s="29" t="s">
        <v>538</v>
      </c>
      <c r="I661" s="19" t="s">
        <v>537</v>
      </c>
      <c r="J661" s="26">
        <v>751.27</v>
      </c>
    </row>
    <row r="662" spans="1:10" ht="1.05" customHeight="1" thickTop="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</row>
    <row r="663" spans="1:10" ht="24" customHeight="1" x14ac:dyDescent="0.25">
      <c r="A663" s="22" t="s">
        <v>183</v>
      </c>
      <c r="B663" s="22"/>
      <c r="C663" s="22"/>
      <c r="D663" s="22" t="s">
        <v>184</v>
      </c>
      <c r="E663" s="22"/>
      <c r="F663" s="217"/>
      <c r="G663" s="217"/>
      <c r="H663" s="21"/>
      <c r="I663" s="22"/>
      <c r="J663" s="50"/>
    </row>
    <row r="664" spans="1:10" ht="18" customHeight="1" x14ac:dyDescent="0.25">
      <c r="A664" s="24" t="s">
        <v>185</v>
      </c>
      <c r="B664" s="23" t="s">
        <v>3</v>
      </c>
      <c r="C664" s="24" t="s">
        <v>4</v>
      </c>
      <c r="D664" s="24" t="s">
        <v>5</v>
      </c>
      <c r="E664" s="157" t="s">
        <v>636</v>
      </c>
      <c r="F664" s="157"/>
      <c r="G664" s="38" t="s">
        <v>6</v>
      </c>
      <c r="H664" s="23" t="s">
        <v>7</v>
      </c>
      <c r="I664" s="23" t="s">
        <v>8</v>
      </c>
      <c r="J664" s="23" t="s">
        <v>10</v>
      </c>
    </row>
    <row r="665" spans="1:10" ht="52.05" customHeight="1" x14ac:dyDescent="0.25">
      <c r="A665" s="48" t="s">
        <v>643</v>
      </c>
      <c r="B665" s="49" t="s">
        <v>186</v>
      </c>
      <c r="C665" s="48" t="s">
        <v>22</v>
      </c>
      <c r="D665" s="48" t="s">
        <v>187</v>
      </c>
      <c r="E665" s="213" t="s">
        <v>1000</v>
      </c>
      <c r="F665" s="213"/>
      <c r="G665" s="47" t="s">
        <v>36</v>
      </c>
      <c r="H665" s="46">
        <v>1</v>
      </c>
      <c r="I665" s="45">
        <v>388.4</v>
      </c>
      <c r="J665" s="45">
        <v>388.4</v>
      </c>
    </row>
    <row r="666" spans="1:10" ht="25.95" customHeight="1" x14ac:dyDescent="0.25">
      <c r="A666" s="43" t="s">
        <v>686</v>
      </c>
      <c r="B666" s="44" t="s">
        <v>1369</v>
      </c>
      <c r="C666" s="43" t="s">
        <v>22</v>
      </c>
      <c r="D666" s="43" t="s">
        <v>1368</v>
      </c>
      <c r="E666" s="215" t="s">
        <v>1000</v>
      </c>
      <c r="F666" s="215"/>
      <c r="G666" s="42" t="s">
        <v>36</v>
      </c>
      <c r="H666" s="41">
        <v>1</v>
      </c>
      <c r="I666" s="40">
        <v>8.4499999999999993</v>
      </c>
      <c r="J666" s="40">
        <v>8.4499999999999993</v>
      </c>
    </row>
    <row r="667" spans="1:10" ht="25.95" customHeight="1" x14ac:dyDescent="0.25">
      <c r="A667" s="43" t="s">
        <v>686</v>
      </c>
      <c r="B667" s="44" t="s">
        <v>1367</v>
      </c>
      <c r="C667" s="43" t="s">
        <v>22</v>
      </c>
      <c r="D667" s="43" t="s">
        <v>1366</v>
      </c>
      <c r="E667" s="215" t="s">
        <v>1000</v>
      </c>
      <c r="F667" s="215"/>
      <c r="G667" s="42" t="s">
        <v>36</v>
      </c>
      <c r="H667" s="41">
        <v>1</v>
      </c>
      <c r="I667" s="40">
        <v>379.95</v>
      </c>
      <c r="J667" s="40">
        <v>379.95</v>
      </c>
    </row>
    <row r="668" spans="1:10" x14ac:dyDescent="0.25">
      <c r="A668" s="31"/>
      <c r="B668" s="31"/>
      <c r="C668" s="31"/>
      <c r="D668" s="31"/>
      <c r="E668" s="31" t="s">
        <v>544</v>
      </c>
      <c r="F668" s="30">
        <v>19.12</v>
      </c>
      <c r="G668" s="31" t="s">
        <v>543</v>
      </c>
      <c r="H668" s="30">
        <v>0</v>
      </c>
      <c r="I668" s="31" t="s">
        <v>542</v>
      </c>
      <c r="J668" s="30">
        <v>19.12</v>
      </c>
    </row>
    <row r="669" spans="1:10" x14ac:dyDescent="0.25">
      <c r="A669" s="31"/>
      <c r="B669" s="31"/>
      <c r="C669" s="31"/>
      <c r="D669" s="31"/>
      <c r="E669" s="31" t="s">
        <v>541</v>
      </c>
      <c r="F669" s="30">
        <v>83.54</v>
      </c>
      <c r="G669" s="31"/>
      <c r="H669" s="212" t="s">
        <v>540</v>
      </c>
      <c r="I669" s="212"/>
      <c r="J669" s="30">
        <v>471.94</v>
      </c>
    </row>
    <row r="670" spans="1:10" ht="49.95" customHeight="1" thickBot="1" x14ac:dyDescent="0.3">
      <c r="A670" s="19"/>
      <c r="B670" s="19"/>
      <c r="C670" s="19"/>
      <c r="D670" s="19"/>
      <c r="E670" s="19"/>
      <c r="F670" s="19"/>
      <c r="G670" s="19" t="s">
        <v>539</v>
      </c>
      <c r="H670" s="29" t="s">
        <v>664</v>
      </c>
      <c r="I670" s="19" t="s">
        <v>537</v>
      </c>
      <c r="J670" s="26">
        <v>1887.76</v>
      </c>
    </row>
    <row r="671" spans="1:10" ht="1.05" customHeight="1" thickTop="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</row>
    <row r="672" spans="1:10" ht="18" customHeight="1" x14ac:dyDescent="0.25">
      <c r="A672" s="24" t="s">
        <v>188</v>
      </c>
      <c r="B672" s="23" t="s">
        <v>3</v>
      </c>
      <c r="C672" s="24" t="s">
        <v>4</v>
      </c>
      <c r="D672" s="24" t="s">
        <v>5</v>
      </c>
      <c r="E672" s="157" t="s">
        <v>636</v>
      </c>
      <c r="F672" s="157"/>
      <c r="G672" s="38" t="s">
        <v>6</v>
      </c>
      <c r="H672" s="23" t="s">
        <v>7</v>
      </c>
      <c r="I672" s="23" t="s">
        <v>8</v>
      </c>
      <c r="J672" s="23" t="s">
        <v>10</v>
      </c>
    </row>
    <row r="673" spans="1:10" ht="52.05" customHeight="1" x14ac:dyDescent="0.25">
      <c r="A673" s="48" t="s">
        <v>643</v>
      </c>
      <c r="B673" s="49" t="s">
        <v>189</v>
      </c>
      <c r="C673" s="48" t="s">
        <v>22</v>
      </c>
      <c r="D673" s="48" t="s">
        <v>190</v>
      </c>
      <c r="E673" s="213" t="s">
        <v>1000</v>
      </c>
      <c r="F673" s="213"/>
      <c r="G673" s="47" t="s">
        <v>36</v>
      </c>
      <c r="H673" s="46">
        <v>1</v>
      </c>
      <c r="I673" s="45">
        <v>606.33000000000004</v>
      </c>
      <c r="J673" s="45">
        <v>606.33000000000004</v>
      </c>
    </row>
    <row r="674" spans="1:10" ht="39" customHeight="1" x14ac:dyDescent="0.25">
      <c r="A674" s="43" t="s">
        <v>686</v>
      </c>
      <c r="B674" s="44" t="s">
        <v>1365</v>
      </c>
      <c r="C674" s="43" t="s">
        <v>22</v>
      </c>
      <c r="D674" s="43" t="s">
        <v>1364</v>
      </c>
      <c r="E674" s="215" t="s">
        <v>1000</v>
      </c>
      <c r="F674" s="215"/>
      <c r="G674" s="42" t="s">
        <v>36</v>
      </c>
      <c r="H674" s="41">
        <v>1</v>
      </c>
      <c r="I674" s="40">
        <v>599.29999999999995</v>
      </c>
      <c r="J674" s="40">
        <v>599.29999999999995</v>
      </c>
    </row>
    <row r="675" spans="1:10" ht="39" customHeight="1" x14ac:dyDescent="0.25">
      <c r="A675" s="36" t="s">
        <v>550</v>
      </c>
      <c r="B675" s="37" t="s">
        <v>1363</v>
      </c>
      <c r="C675" s="36" t="s">
        <v>22</v>
      </c>
      <c r="D675" s="36" t="s">
        <v>1362</v>
      </c>
      <c r="E675" s="211" t="s">
        <v>547</v>
      </c>
      <c r="F675" s="211"/>
      <c r="G675" s="35" t="s">
        <v>36</v>
      </c>
      <c r="H675" s="34">
        <v>1</v>
      </c>
      <c r="I675" s="33">
        <v>7.03</v>
      </c>
      <c r="J675" s="33">
        <v>7.03</v>
      </c>
    </row>
    <row r="676" spans="1:10" x14ac:dyDescent="0.25">
      <c r="A676" s="31"/>
      <c r="B676" s="31"/>
      <c r="C676" s="31"/>
      <c r="D676" s="31"/>
      <c r="E676" s="31" t="s">
        <v>544</v>
      </c>
      <c r="F676" s="30">
        <v>23.18</v>
      </c>
      <c r="G676" s="31" t="s">
        <v>543</v>
      </c>
      <c r="H676" s="30">
        <v>0</v>
      </c>
      <c r="I676" s="31" t="s">
        <v>542</v>
      </c>
      <c r="J676" s="30">
        <v>23.18</v>
      </c>
    </row>
    <row r="677" spans="1:10" x14ac:dyDescent="0.25">
      <c r="A677" s="31"/>
      <c r="B677" s="31"/>
      <c r="C677" s="31"/>
      <c r="D677" s="31"/>
      <c r="E677" s="31" t="s">
        <v>541</v>
      </c>
      <c r="F677" s="30">
        <v>130.41999999999999</v>
      </c>
      <c r="G677" s="31"/>
      <c r="H677" s="212" t="s">
        <v>540</v>
      </c>
      <c r="I677" s="212"/>
      <c r="J677" s="30">
        <v>736.75</v>
      </c>
    </row>
    <row r="678" spans="1:10" ht="49.95" customHeight="1" thickBot="1" x14ac:dyDescent="0.3">
      <c r="A678" s="19"/>
      <c r="B678" s="19"/>
      <c r="C678" s="19"/>
      <c r="D678" s="19"/>
      <c r="E678" s="19"/>
      <c r="F678" s="19"/>
      <c r="G678" s="19" t="s">
        <v>539</v>
      </c>
      <c r="H678" s="29" t="s">
        <v>538</v>
      </c>
      <c r="I678" s="19" t="s">
        <v>537</v>
      </c>
      <c r="J678" s="26">
        <v>736.75</v>
      </c>
    </row>
    <row r="679" spans="1:10" ht="1.05" customHeight="1" thickTop="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</row>
    <row r="680" spans="1:10" ht="18" customHeight="1" x14ac:dyDescent="0.25">
      <c r="A680" s="24" t="s">
        <v>191</v>
      </c>
      <c r="B680" s="23" t="s">
        <v>3</v>
      </c>
      <c r="C680" s="24" t="s">
        <v>4</v>
      </c>
      <c r="D680" s="24" t="s">
        <v>5</v>
      </c>
      <c r="E680" s="157" t="s">
        <v>636</v>
      </c>
      <c r="F680" s="157"/>
      <c r="G680" s="38" t="s">
        <v>6</v>
      </c>
      <c r="H680" s="23" t="s">
        <v>7</v>
      </c>
      <c r="I680" s="23" t="s">
        <v>8</v>
      </c>
      <c r="J680" s="23" t="s">
        <v>10</v>
      </c>
    </row>
    <row r="681" spans="1:10" ht="24" customHeight="1" x14ac:dyDescent="0.25">
      <c r="A681" s="48" t="s">
        <v>643</v>
      </c>
      <c r="B681" s="49" t="s">
        <v>192</v>
      </c>
      <c r="C681" s="48" t="s">
        <v>34</v>
      </c>
      <c r="D681" s="48" t="s">
        <v>193</v>
      </c>
      <c r="E681" s="213" t="s">
        <v>1361</v>
      </c>
      <c r="F681" s="213"/>
      <c r="G681" s="47" t="s">
        <v>24</v>
      </c>
      <c r="H681" s="46">
        <v>1</v>
      </c>
      <c r="I681" s="45">
        <v>396.45</v>
      </c>
      <c r="J681" s="45">
        <v>396.45</v>
      </c>
    </row>
    <row r="682" spans="1:10" ht="24" customHeight="1" x14ac:dyDescent="0.25">
      <c r="A682" s="36" t="s">
        <v>550</v>
      </c>
      <c r="B682" s="37" t="s">
        <v>1291</v>
      </c>
      <c r="C682" s="36" t="s">
        <v>34</v>
      </c>
      <c r="D682" s="36" t="s">
        <v>1290</v>
      </c>
      <c r="E682" s="211" t="s">
        <v>565</v>
      </c>
      <c r="F682" s="211"/>
      <c r="G682" s="35" t="s">
        <v>654</v>
      </c>
      <c r="H682" s="34">
        <v>0.76200000000000001</v>
      </c>
      <c r="I682" s="33">
        <v>13.67</v>
      </c>
      <c r="J682" s="33">
        <v>10.41</v>
      </c>
    </row>
    <row r="683" spans="1:10" ht="24" customHeight="1" x14ac:dyDescent="0.25">
      <c r="A683" s="36" t="s">
        <v>550</v>
      </c>
      <c r="B683" s="37" t="s">
        <v>1360</v>
      </c>
      <c r="C683" s="36" t="s">
        <v>34</v>
      </c>
      <c r="D683" s="36" t="s">
        <v>1359</v>
      </c>
      <c r="E683" s="211" t="s">
        <v>547</v>
      </c>
      <c r="F683" s="211"/>
      <c r="G683" s="35" t="s">
        <v>24</v>
      </c>
      <c r="H683" s="34">
        <v>1.05</v>
      </c>
      <c r="I683" s="33">
        <v>185.89</v>
      </c>
      <c r="J683" s="33">
        <v>195.18</v>
      </c>
    </row>
    <row r="684" spans="1:10" ht="24" customHeight="1" x14ac:dyDescent="0.25">
      <c r="A684" s="36" t="s">
        <v>550</v>
      </c>
      <c r="B684" s="37" t="s">
        <v>1232</v>
      </c>
      <c r="C684" s="36" t="s">
        <v>34</v>
      </c>
      <c r="D684" s="36" t="s">
        <v>1231</v>
      </c>
      <c r="E684" s="211" t="s">
        <v>547</v>
      </c>
      <c r="F684" s="211"/>
      <c r="G684" s="35" t="s">
        <v>53</v>
      </c>
      <c r="H684" s="34">
        <v>1.26</v>
      </c>
      <c r="I684" s="33">
        <v>0.52</v>
      </c>
      <c r="J684" s="33">
        <v>0.65</v>
      </c>
    </row>
    <row r="685" spans="1:10" ht="24" customHeight="1" x14ac:dyDescent="0.25">
      <c r="A685" s="36" t="s">
        <v>550</v>
      </c>
      <c r="B685" s="37" t="s">
        <v>1289</v>
      </c>
      <c r="C685" s="36" t="s">
        <v>34</v>
      </c>
      <c r="D685" s="36" t="s">
        <v>1288</v>
      </c>
      <c r="E685" s="211" t="s">
        <v>565</v>
      </c>
      <c r="F685" s="211"/>
      <c r="G685" s="35" t="s">
        <v>654</v>
      </c>
      <c r="H685" s="34">
        <v>0.76200000000000001</v>
      </c>
      <c r="I685" s="33">
        <v>15.15</v>
      </c>
      <c r="J685" s="33">
        <v>11.54</v>
      </c>
    </row>
    <row r="686" spans="1:10" ht="24" customHeight="1" x14ac:dyDescent="0.25">
      <c r="A686" s="36" t="s">
        <v>550</v>
      </c>
      <c r="B686" s="37" t="s">
        <v>1238</v>
      </c>
      <c r="C686" s="36" t="s">
        <v>34</v>
      </c>
      <c r="D686" s="36" t="s">
        <v>1237</v>
      </c>
      <c r="E686" s="211" t="s">
        <v>547</v>
      </c>
      <c r="F686" s="211"/>
      <c r="G686" s="35" t="s">
        <v>44</v>
      </c>
      <c r="H686" s="34">
        <v>2E-3</v>
      </c>
      <c r="I686" s="33">
        <v>105.45</v>
      </c>
      <c r="J686" s="33">
        <v>0.21</v>
      </c>
    </row>
    <row r="687" spans="1:10" ht="24" customHeight="1" x14ac:dyDescent="0.25">
      <c r="A687" s="36" t="s">
        <v>550</v>
      </c>
      <c r="B687" s="37" t="s">
        <v>1338</v>
      </c>
      <c r="C687" s="36" t="s">
        <v>34</v>
      </c>
      <c r="D687" s="36" t="s">
        <v>1337</v>
      </c>
      <c r="E687" s="211" t="s">
        <v>547</v>
      </c>
      <c r="F687" s="211"/>
      <c r="G687" s="35" t="s">
        <v>36</v>
      </c>
      <c r="H687" s="34">
        <v>2</v>
      </c>
      <c r="I687" s="33">
        <v>89.23</v>
      </c>
      <c r="J687" s="33">
        <v>178.46</v>
      </c>
    </row>
    <row r="688" spans="1:10" x14ac:dyDescent="0.25">
      <c r="A688" s="31"/>
      <c r="B688" s="31"/>
      <c r="C688" s="31"/>
      <c r="D688" s="31"/>
      <c r="E688" s="31" t="s">
        <v>544</v>
      </c>
      <c r="F688" s="30">
        <v>21.95</v>
      </c>
      <c r="G688" s="31" t="s">
        <v>543</v>
      </c>
      <c r="H688" s="30">
        <v>0</v>
      </c>
      <c r="I688" s="31" t="s">
        <v>542</v>
      </c>
      <c r="J688" s="30">
        <v>21.95</v>
      </c>
    </row>
    <row r="689" spans="1:10" x14ac:dyDescent="0.25">
      <c r="A689" s="31"/>
      <c r="B689" s="31"/>
      <c r="C689" s="31"/>
      <c r="D689" s="31"/>
      <c r="E689" s="31" t="s">
        <v>541</v>
      </c>
      <c r="F689" s="30">
        <v>85.27</v>
      </c>
      <c r="G689" s="31"/>
      <c r="H689" s="212" t="s">
        <v>540</v>
      </c>
      <c r="I689" s="212"/>
      <c r="J689" s="30">
        <v>481.72</v>
      </c>
    </row>
    <row r="690" spans="1:10" ht="49.95" customHeight="1" thickBot="1" x14ac:dyDescent="0.3">
      <c r="A690" s="19"/>
      <c r="B690" s="19"/>
      <c r="C690" s="19"/>
      <c r="D690" s="19"/>
      <c r="E690" s="19"/>
      <c r="F690" s="19"/>
      <c r="G690" s="19" t="s">
        <v>539</v>
      </c>
      <c r="H690" s="29" t="s">
        <v>1358</v>
      </c>
      <c r="I690" s="19" t="s">
        <v>537</v>
      </c>
      <c r="J690" s="26">
        <v>585.28</v>
      </c>
    </row>
    <row r="691" spans="1:10" ht="1.05" customHeight="1" thickTop="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</row>
    <row r="692" spans="1:10" ht="18" customHeight="1" x14ac:dyDescent="0.25">
      <c r="A692" s="24" t="s">
        <v>194</v>
      </c>
      <c r="B692" s="23" t="s">
        <v>3</v>
      </c>
      <c r="C692" s="24" t="s">
        <v>4</v>
      </c>
      <c r="D692" s="24" t="s">
        <v>5</v>
      </c>
      <c r="E692" s="157" t="s">
        <v>636</v>
      </c>
      <c r="F692" s="157"/>
      <c r="G692" s="38" t="s">
        <v>6</v>
      </c>
      <c r="H692" s="23" t="s">
        <v>7</v>
      </c>
      <c r="I692" s="23" t="s">
        <v>8</v>
      </c>
      <c r="J692" s="23" t="s">
        <v>10</v>
      </c>
    </row>
    <row r="693" spans="1:10" ht="25.95" customHeight="1" x14ac:dyDescent="0.25">
      <c r="A693" s="48" t="s">
        <v>643</v>
      </c>
      <c r="B693" s="49" t="s">
        <v>195</v>
      </c>
      <c r="C693" s="48" t="s">
        <v>34</v>
      </c>
      <c r="D693" s="48" t="s">
        <v>196</v>
      </c>
      <c r="E693" s="213" t="s">
        <v>1341</v>
      </c>
      <c r="F693" s="213"/>
      <c r="G693" s="47" t="s">
        <v>36</v>
      </c>
      <c r="H693" s="46">
        <v>1</v>
      </c>
      <c r="I693" s="45">
        <v>328.04</v>
      </c>
      <c r="J693" s="45">
        <v>328.04</v>
      </c>
    </row>
    <row r="694" spans="1:10" ht="24" customHeight="1" x14ac:dyDescent="0.25">
      <c r="A694" s="36" t="s">
        <v>550</v>
      </c>
      <c r="B694" s="37" t="s">
        <v>1357</v>
      </c>
      <c r="C694" s="36" t="s">
        <v>34</v>
      </c>
      <c r="D694" s="36" t="s">
        <v>1356</v>
      </c>
      <c r="E694" s="211" t="s">
        <v>547</v>
      </c>
      <c r="F694" s="211"/>
      <c r="G694" s="35" t="s">
        <v>36</v>
      </c>
      <c r="H694" s="34">
        <v>1</v>
      </c>
      <c r="I694" s="33">
        <v>69.739999999999995</v>
      </c>
      <c r="J694" s="33">
        <v>69.739999999999995</v>
      </c>
    </row>
    <row r="695" spans="1:10" ht="24" customHeight="1" x14ac:dyDescent="0.25">
      <c r="A695" s="36" t="s">
        <v>550</v>
      </c>
      <c r="B695" s="37" t="s">
        <v>912</v>
      </c>
      <c r="C695" s="36" t="s">
        <v>34</v>
      </c>
      <c r="D695" s="36" t="s">
        <v>911</v>
      </c>
      <c r="E695" s="211" t="s">
        <v>565</v>
      </c>
      <c r="F695" s="211"/>
      <c r="G695" s="35" t="s">
        <v>654</v>
      </c>
      <c r="H695" s="34">
        <v>2.4750000000000001</v>
      </c>
      <c r="I695" s="33">
        <v>14.83</v>
      </c>
      <c r="J695" s="33">
        <v>36.700000000000003</v>
      </c>
    </row>
    <row r="696" spans="1:10" ht="25.95" customHeight="1" x14ac:dyDescent="0.25">
      <c r="A696" s="36" t="s">
        <v>550</v>
      </c>
      <c r="B696" s="37" t="s">
        <v>1355</v>
      </c>
      <c r="C696" s="36" t="s">
        <v>34</v>
      </c>
      <c r="D696" s="36" t="s">
        <v>1354</v>
      </c>
      <c r="E696" s="211" t="s">
        <v>547</v>
      </c>
      <c r="F696" s="211"/>
      <c r="G696" s="35" t="s">
        <v>36</v>
      </c>
      <c r="H696" s="34">
        <v>1</v>
      </c>
      <c r="I696" s="33">
        <v>41.87</v>
      </c>
      <c r="J696" s="33">
        <v>41.87</v>
      </c>
    </row>
    <row r="697" spans="1:10" ht="24" customHeight="1" x14ac:dyDescent="0.25">
      <c r="A697" s="36" t="s">
        <v>550</v>
      </c>
      <c r="B697" s="37" t="s">
        <v>1238</v>
      </c>
      <c r="C697" s="36" t="s">
        <v>34</v>
      </c>
      <c r="D697" s="36" t="s">
        <v>1237</v>
      </c>
      <c r="E697" s="211" t="s">
        <v>547</v>
      </c>
      <c r="F697" s="211"/>
      <c r="G697" s="35" t="s">
        <v>44</v>
      </c>
      <c r="H697" s="34">
        <v>1E-3</v>
      </c>
      <c r="I697" s="33">
        <v>105.45</v>
      </c>
      <c r="J697" s="33">
        <v>0.1</v>
      </c>
    </row>
    <row r="698" spans="1:10" ht="24" customHeight="1" x14ac:dyDescent="0.25">
      <c r="A698" s="36" t="s">
        <v>550</v>
      </c>
      <c r="B698" s="37" t="s">
        <v>1353</v>
      </c>
      <c r="C698" s="36" t="s">
        <v>34</v>
      </c>
      <c r="D698" s="36" t="s">
        <v>1352</v>
      </c>
      <c r="E698" s="211" t="s">
        <v>547</v>
      </c>
      <c r="F698" s="211"/>
      <c r="G698" s="35" t="s">
        <v>40</v>
      </c>
      <c r="H698" s="34">
        <v>0.7</v>
      </c>
      <c r="I698" s="33">
        <v>0.5</v>
      </c>
      <c r="J698" s="33">
        <v>0.35</v>
      </c>
    </row>
    <row r="699" spans="1:10" ht="25.95" customHeight="1" x14ac:dyDescent="0.25">
      <c r="A699" s="36" t="s">
        <v>550</v>
      </c>
      <c r="B699" s="37" t="s">
        <v>1351</v>
      </c>
      <c r="C699" s="36" t="s">
        <v>34</v>
      </c>
      <c r="D699" s="36" t="s">
        <v>1350</v>
      </c>
      <c r="E699" s="211" t="s">
        <v>547</v>
      </c>
      <c r="F699" s="211"/>
      <c r="G699" s="35" t="s">
        <v>36</v>
      </c>
      <c r="H699" s="34">
        <v>1</v>
      </c>
      <c r="I699" s="33">
        <v>127.06</v>
      </c>
      <c r="J699" s="33">
        <v>127.06</v>
      </c>
    </row>
    <row r="700" spans="1:10" ht="24" customHeight="1" x14ac:dyDescent="0.25">
      <c r="A700" s="36" t="s">
        <v>550</v>
      </c>
      <c r="B700" s="37" t="s">
        <v>914</v>
      </c>
      <c r="C700" s="36" t="s">
        <v>34</v>
      </c>
      <c r="D700" s="36" t="s">
        <v>913</v>
      </c>
      <c r="E700" s="211" t="s">
        <v>565</v>
      </c>
      <c r="F700" s="211"/>
      <c r="G700" s="35" t="s">
        <v>654</v>
      </c>
      <c r="H700" s="34">
        <v>2.4750000000000001</v>
      </c>
      <c r="I700" s="33">
        <v>13.67</v>
      </c>
      <c r="J700" s="33">
        <v>33.83</v>
      </c>
    </row>
    <row r="701" spans="1:10" ht="24" customHeight="1" x14ac:dyDescent="0.25">
      <c r="A701" s="36" t="s">
        <v>550</v>
      </c>
      <c r="B701" s="37" t="s">
        <v>1349</v>
      </c>
      <c r="C701" s="36" t="s">
        <v>34</v>
      </c>
      <c r="D701" s="36" t="s">
        <v>1348</v>
      </c>
      <c r="E701" s="211" t="s">
        <v>547</v>
      </c>
      <c r="F701" s="211"/>
      <c r="G701" s="35" t="s">
        <v>36</v>
      </c>
      <c r="H701" s="34">
        <v>1</v>
      </c>
      <c r="I701" s="33">
        <v>11.75</v>
      </c>
      <c r="J701" s="33">
        <v>11.75</v>
      </c>
    </row>
    <row r="702" spans="1:10" ht="24" customHeight="1" x14ac:dyDescent="0.25">
      <c r="A702" s="36" t="s">
        <v>550</v>
      </c>
      <c r="B702" s="37" t="s">
        <v>1340</v>
      </c>
      <c r="C702" s="36" t="s">
        <v>34</v>
      </c>
      <c r="D702" s="36" t="s">
        <v>1339</v>
      </c>
      <c r="E702" s="211" t="s">
        <v>547</v>
      </c>
      <c r="F702" s="211"/>
      <c r="G702" s="35" t="s">
        <v>53</v>
      </c>
      <c r="H702" s="34">
        <v>0.7</v>
      </c>
      <c r="I702" s="33">
        <v>3.48</v>
      </c>
      <c r="J702" s="33">
        <v>2.4300000000000002</v>
      </c>
    </row>
    <row r="703" spans="1:10" ht="24" customHeight="1" x14ac:dyDescent="0.25">
      <c r="A703" s="36" t="s">
        <v>550</v>
      </c>
      <c r="B703" s="37" t="s">
        <v>1232</v>
      </c>
      <c r="C703" s="36" t="s">
        <v>34</v>
      </c>
      <c r="D703" s="36" t="s">
        <v>1231</v>
      </c>
      <c r="E703" s="211" t="s">
        <v>547</v>
      </c>
      <c r="F703" s="211"/>
      <c r="G703" s="35" t="s">
        <v>53</v>
      </c>
      <c r="H703" s="34">
        <v>8.1</v>
      </c>
      <c r="I703" s="33">
        <v>0.52</v>
      </c>
      <c r="J703" s="33">
        <v>4.21</v>
      </c>
    </row>
    <row r="704" spans="1:10" x14ac:dyDescent="0.25">
      <c r="A704" s="31"/>
      <c r="B704" s="31"/>
      <c r="C704" s="31"/>
      <c r="D704" s="31"/>
      <c r="E704" s="31" t="s">
        <v>544</v>
      </c>
      <c r="F704" s="30">
        <v>70.53</v>
      </c>
      <c r="G704" s="31" t="s">
        <v>543</v>
      </c>
      <c r="H704" s="30">
        <v>0</v>
      </c>
      <c r="I704" s="31" t="s">
        <v>542</v>
      </c>
      <c r="J704" s="30">
        <v>70.53</v>
      </c>
    </row>
    <row r="705" spans="1:10" x14ac:dyDescent="0.25">
      <c r="A705" s="31"/>
      <c r="B705" s="31"/>
      <c r="C705" s="31"/>
      <c r="D705" s="31"/>
      <c r="E705" s="31" t="s">
        <v>541</v>
      </c>
      <c r="F705" s="30">
        <v>70.56</v>
      </c>
      <c r="G705" s="31"/>
      <c r="H705" s="212" t="s">
        <v>540</v>
      </c>
      <c r="I705" s="212"/>
      <c r="J705" s="30">
        <v>398.6</v>
      </c>
    </row>
    <row r="706" spans="1:10" ht="49.95" customHeight="1" thickBot="1" x14ac:dyDescent="0.3">
      <c r="A706" s="19"/>
      <c r="B706" s="19"/>
      <c r="C706" s="19"/>
      <c r="D706" s="19"/>
      <c r="E706" s="19"/>
      <c r="F706" s="19"/>
      <c r="G706" s="19" t="s">
        <v>539</v>
      </c>
      <c r="H706" s="29" t="s">
        <v>664</v>
      </c>
      <c r="I706" s="19" t="s">
        <v>537</v>
      </c>
      <c r="J706" s="26">
        <v>1594.4</v>
      </c>
    </row>
    <row r="707" spans="1:10" ht="1.05" customHeight="1" thickTop="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</row>
    <row r="708" spans="1:10" ht="18" customHeight="1" x14ac:dyDescent="0.25">
      <c r="A708" s="24" t="s">
        <v>197</v>
      </c>
      <c r="B708" s="23" t="s">
        <v>3</v>
      </c>
      <c r="C708" s="24" t="s">
        <v>4</v>
      </c>
      <c r="D708" s="24" t="s">
        <v>5</v>
      </c>
      <c r="E708" s="157" t="s">
        <v>636</v>
      </c>
      <c r="F708" s="157"/>
      <c r="G708" s="38" t="s">
        <v>6</v>
      </c>
      <c r="H708" s="23" t="s">
        <v>7</v>
      </c>
      <c r="I708" s="23" t="s">
        <v>8</v>
      </c>
      <c r="J708" s="23" t="s">
        <v>10</v>
      </c>
    </row>
    <row r="709" spans="1:10" ht="64.95" customHeight="1" x14ac:dyDescent="0.25">
      <c r="A709" s="48" t="s">
        <v>643</v>
      </c>
      <c r="B709" s="49" t="s">
        <v>198</v>
      </c>
      <c r="C709" s="48" t="s">
        <v>22</v>
      </c>
      <c r="D709" s="48" t="s">
        <v>199</v>
      </c>
      <c r="E709" s="213" t="s">
        <v>1000</v>
      </c>
      <c r="F709" s="213"/>
      <c r="G709" s="47" t="s">
        <v>36</v>
      </c>
      <c r="H709" s="46">
        <v>1</v>
      </c>
      <c r="I709" s="45">
        <v>613.44000000000005</v>
      </c>
      <c r="J709" s="45">
        <v>613.44000000000005</v>
      </c>
    </row>
    <row r="710" spans="1:10" ht="25.95" customHeight="1" x14ac:dyDescent="0.25">
      <c r="A710" s="43" t="s">
        <v>686</v>
      </c>
      <c r="B710" s="44" t="s">
        <v>1347</v>
      </c>
      <c r="C710" s="43" t="s">
        <v>22</v>
      </c>
      <c r="D710" s="43" t="s">
        <v>1346</v>
      </c>
      <c r="E710" s="215" t="s">
        <v>1000</v>
      </c>
      <c r="F710" s="215"/>
      <c r="G710" s="42" t="s">
        <v>36</v>
      </c>
      <c r="H710" s="41">
        <v>1</v>
      </c>
      <c r="I710" s="40">
        <v>36.9</v>
      </c>
      <c r="J710" s="40">
        <v>36.9</v>
      </c>
    </row>
    <row r="711" spans="1:10" ht="39" customHeight="1" x14ac:dyDescent="0.25">
      <c r="A711" s="43" t="s">
        <v>686</v>
      </c>
      <c r="B711" s="44" t="s">
        <v>1345</v>
      </c>
      <c r="C711" s="43" t="s">
        <v>22</v>
      </c>
      <c r="D711" s="43" t="s">
        <v>1344</v>
      </c>
      <c r="E711" s="215" t="s">
        <v>1000</v>
      </c>
      <c r="F711" s="215"/>
      <c r="G711" s="42" t="s">
        <v>36</v>
      </c>
      <c r="H711" s="41">
        <v>1</v>
      </c>
      <c r="I711" s="40">
        <v>45.9</v>
      </c>
      <c r="J711" s="40">
        <v>45.9</v>
      </c>
    </row>
    <row r="712" spans="1:10" ht="25.95" customHeight="1" x14ac:dyDescent="0.25">
      <c r="A712" s="43" t="s">
        <v>686</v>
      </c>
      <c r="B712" s="44" t="s">
        <v>1333</v>
      </c>
      <c r="C712" s="43" t="s">
        <v>22</v>
      </c>
      <c r="D712" s="43" t="s">
        <v>1332</v>
      </c>
      <c r="E712" s="215" t="s">
        <v>1000</v>
      </c>
      <c r="F712" s="215"/>
      <c r="G712" s="42" t="s">
        <v>36</v>
      </c>
      <c r="H712" s="41">
        <v>1</v>
      </c>
      <c r="I712" s="40">
        <v>139.31</v>
      </c>
      <c r="J712" s="40">
        <v>139.31</v>
      </c>
    </row>
    <row r="713" spans="1:10" ht="39" customHeight="1" x14ac:dyDescent="0.25">
      <c r="A713" s="43" t="s">
        <v>686</v>
      </c>
      <c r="B713" s="44" t="s">
        <v>1343</v>
      </c>
      <c r="C713" s="43" t="s">
        <v>22</v>
      </c>
      <c r="D713" s="43" t="s">
        <v>1342</v>
      </c>
      <c r="E713" s="215" t="s">
        <v>1000</v>
      </c>
      <c r="F713" s="215"/>
      <c r="G713" s="42" t="s">
        <v>36</v>
      </c>
      <c r="H713" s="41">
        <v>1</v>
      </c>
      <c r="I713" s="40">
        <v>272.85000000000002</v>
      </c>
      <c r="J713" s="40">
        <v>272.85000000000002</v>
      </c>
    </row>
    <row r="714" spans="1:10" ht="39" customHeight="1" x14ac:dyDescent="0.25">
      <c r="A714" s="43" t="s">
        <v>686</v>
      </c>
      <c r="B714" s="44" t="s">
        <v>207</v>
      </c>
      <c r="C714" s="43" t="s">
        <v>22</v>
      </c>
      <c r="D714" s="43" t="s">
        <v>208</v>
      </c>
      <c r="E714" s="215" t="s">
        <v>1000</v>
      </c>
      <c r="F714" s="215"/>
      <c r="G714" s="42" t="s">
        <v>36</v>
      </c>
      <c r="H714" s="41">
        <v>1</v>
      </c>
      <c r="I714" s="40">
        <v>118.48</v>
      </c>
      <c r="J714" s="40">
        <v>118.48</v>
      </c>
    </row>
    <row r="715" spans="1:10" x14ac:dyDescent="0.25">
      <c r="A715" s="31"/>
      <c r="B715" s="31"/>
      <c r="C715" s="31"/>
      <c r="D715" s="31"/>
      <c r="E715" s="31" t="s">
        <v>544</v>
      </c>
      <c r="F715" s="30">
        <v>41.46</v>
      </c>
      <c r="G715" s="31" t="s">
        <v>543</v>
      </c>
      <c r="H715" s="30">
        <v>0</v>
      </c>
      <c r="I715" s="31" t="s">
        <v>542</v>
      </c>
      <c r="J715" s="30">
        <v>41.46</v>
      </c>
    </row>
    <row r="716" spans="1:10" x14ac:dyDescent="0.25">
      <c r="A716" s="31"/>
      <c r="B716" s="31"/>
      <c r="C716" s="31"/>
      <c r="D716" s="31"/>
      <c r="E716" s="31" t="s">
        <v>541</v>
      </c>
      <c r="F716" s="30">
        <v>131.94999999999999</v>
      </c>
      <c r="G716" s="31"/>
      <c r="H716" s="212" t="s">
        <v>540</v>
      </c>
      <c r="I716" s="212"/>
      <c r="J716" s="30">
        <v>745.39</v>
      </c>
    </row>
    <row r="717" spans="1:10" ht="49.95" customHeight="1" thickBot="1" x14ac:dyDescent="0.3">
      <c r="A717" s="19"/>
      <c r="B717" s="19"/>
      <c r="C717" s="19"/>
      <c r="D717" s="19"/>
      <c r="E717" s="19"/>
      <c r="F717" s="19"/>
      <c r="G717" s="19" t="s">
        <v>539</v>
      </c>
      <c r="H717" s="29" t="s">
        <v>538</v>
      </c>
      <c r="I717" s="19" t="s">
        <v>537</v>
      </c>
      <c r="J717" s="26">
        <v>745.39</v>
      </c>
    </row>
    <row r="718" spans="1:10" ht="1.05" customHeight="1" thickTop="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</row>
    <row r="719" spans="1:10" ht="18" customHeight="1" x14ac:dyDescent="0.25">
      <c r="A719" s="24" t="s">
        <v>200</v>
      </c>
      <c r="B719" s="23" t="s">
        <v>3</v>
      </c>
      <c r="C719" s="24" t="s">
        <v>4</v>
      </c>
      <c r="D719" s="24" t="s">
        <v>5</v>
      </c>
      <c r="E719" s="157" t="s">
        <v>636</v>
      </c>
      <c r="F719" s="157"/>
      <c r="G719" s="38" t="s">
        <v>6</v>
      </c>
      <c r="H719" s="23" t="s">
        <v>7</v>
      </c>
      <c r="I719" s="23" t="s">
        <v>8</v>
      </c>
      <c r="J719" s="23" t="s">
        <v>10</v>
      </c>
    </row>
    <row r="720" spans="1:10" ht="24" customHeight="1" x14ac:dyDescent="0.25">
      <c r="A720" s="48" t="s">
        <v>643</v>
      </c>
      <c r="B720" s="49" t="s">
        <v>201</v>
      </c>
      <c r="C720" s="48" t="s">
        <v>34</v>
      </c>
      <c r="D720" s="48" t="s">
        <v>202</v>
      </c>
      <c r="E720" s="213" t="s">
        <v>1341</v>
      </c>
      <c r="F720" s="213"/>
      <c r="G720" s="47" t="s">
        <v>24</v>
      </c>
      <c r="H720" s="46">
        <v>1</v>
      </c>
      <c r="I720" s="45">
        <v>365.37</v>
      </c>
      <c r="J720" s="45">
        <v>365.37</v>
      </c>
    </row>
    <row r="721" spans="1:10" ht="24" customHeight="1" x14ac:dyDescent="0.25">
      <c r="A721" s="36" t="s">
        <v>550</v>
      </c>
      <c r="B721" s="37" t="s">
        <v>1291</v>
      </c>
      <c r="C721" s="36" t="s">
        <v>34</v>
      </c>
      <c r="D721" s="36" t="s">
        <v>1290</v>
      </c>
      <c r="E721" s="211" t="s">
        <v>565</v>
      </c>
      <c r="F721" s="211"/>
      <c r="G721" s="35" t="s">
        <v>654</v>
      </c>
      <c r="H721" s="34">
        <v>0.76200000000000001</v>
      </c>
      <c r="I721" s="33">
        <v>13.67</v>
      </c>
      <c r="J721" s="33">
        <v>10.41</v>
      </c>
    </row>
    <row r="722" spans="1:10" ht="24" customHeight="1" x14ac:dyDescent="0.25">
      <c r="A722" s="36" t="s">
        <v>550</v>
      </c>
      <c r="B722" s="37" t="s">
        <v>1297</v>
      </c>
      <c r="C722" s="36" t="s">
        <v>34</v>
      </c>
      <c r="D722" s="36" t="s">
        <v>1296</v>
      </c>
      <c r="E722" s="211" t="s">
        <v>547</v>
      </c>
      <c r="F722" s="211"/>
      <c r="G722" s="35" t="s">
        <v>24</v>
      </c>
      <c r="H722" s="34">
        <v>1.05</v>
      </c>
      <c r="I722" s="33">
        <v>148.71</v>
      </c>
      <c r="J722" s="33">
        <v>156.13999999999999</v>
      </c>
    </row>
    <row r="723" spans="1:10" ht="24" customHeight="1" x14ac:dyDescent="0.25">
      <c r="A723" s="36" t="s">
        <v>550</v>
      </c>
      <c r="B723" s="37" t="s">
        <v>1238</v>
      </c>
      <c r="C723" s="36" t="s">
        <v>34</v>
      </c>
      <c r="D723" s="36" t="s">
        <v>1237</v>
      </c>
      <c r="E723" s="211" t="s">
        <v>547</v>
      </c>
      <c r="F723" s="211"/>
      <c r="G723" s="35" t="s">
        <v>44</v>
      </c>
      <c r="H723" s="34">
        <v>1E-3</v>
      </c>
      <c r="I723" s="33">
        <v>105.45</v>
      </c>
      <c r="J723" s="33">
        <v>0.1</v>
      </c>
    </row>
    <row r="724" spans="1:10" ht="24" customHeight="1" x14ac:dyDescent="0.25">
      <c r="A724" s="36" t="s">
        <v>550</v>
      </c>
      <c r="B724" s="37" t="s">
        <v>1289</v>
      </c>
      <c r="C724" s="36" t="s">
        <v>34</v>
      </c>
      <c r="D724" s="36" t="s">
        <v>1288</v>
      </c>
      <c r="E724" s="211" t="s">
        <v>565</v>
      </c>
      <c r="F724" s="211"/>
      <c r="G724" s="35" t="s">
        <v>654</v>
      </c>
      <c r="H724" s="34">
        <v>0.76200000000000001</v>
      </c>
      <c r="I724" s="33">
        <v>15.15</v>
      </c>
      <c r="J724" s="33">
        <v>11.54</v>
      </c>
    </row>
    <row r="725" spans="1:10" ht="24" customHeight="1" x14ac:dyDescent="0.25">
      <c r="A725" s="36" t="s">
        <v>550</v>
      </c>
      <c r="B725" s="37" t="s">
        <v>1340</v>
      </c>
      <c r="C725" s="36" t="s">
        <v>34</v>
      </c>
      <c r="D725" s="36" t="s">
        <v>1339</v>
      </c>
      <c r="E725" s="211" t="s">
        <v>547</v>
      </c>
      <c r="F725" s="211"/>
      <c r="G725" s="35" t="s">
        <v>53</v>
      </c>
      <c r="H725" s="34">
        <v>1.82</v>
      </c>
      <c r="I725" s="33">
        <v>3.48</v>
      </c>
      <c r="J725" s="33">
        <v>6.33</v>
      </c>
    </row>
    <row r="726" spans="1:10" ht="24" customHeight="1" x14ac:dyDescent="0.25">
      <c r="A726" s="36" t="s">
        <v>550</v>
      </c>
      <c r="B726" s="37" t="s">
        <v>1338</v>
      </c>
      <c r="C726" s="36" t="s">
        <v>34</v>
      </c>
      <c r="D726" s="36" t="s">
        <v>1337</v>
      </c>
      <c r="E726" s="211" t="s">
        <v>547</v>
      </c>
      <c r="F726" s="211"/>
      <c r="G726" s="35" t="s">
        <v>36</v>
      </c>
      <c r="H726" s="34">
        <v>2</v>
      </c>
      <c r="I726" s="33">
        <v>89.23</v>
      </c>
      <c r="J726" s="33">
        <v>178.46</v>
      </c>
    </row>
    <row r="727" spans="1:10" ht="24" customHeight="1" x14ac:dyDescent="0.25">
      <c r="A727" s="36" t="s">
        <v>550</v>
      </c>
      <c r="B727" s="37" t="s">
        <v>1232</v>
      </c>
      <c r="C727" s="36" t="s">
        <v>34</v>
      </c>
      <c r="D727" s="36" t="s">
        <v>1231</v>
      </c>
      <c r="E727" s="211" t="s">
        <v>547</v>
      </c>
      <c r="F727" s="211"/>
      <c r="G727" s="35" t="s">
        <v>53</v>
      </c>
      <c r="H727" s="34">
        <v>4.5999999999999996</v>
      </c>
      <c r="I727" s="33">
        <v>0.52</v>
      </c>
      <c r="J727" s="33">
        <v>2.39</v>
      </c>
    </row>
    <row r="728" spans="1:10" x14ac:dyDescent="0.25">
      <c r="A728" s="31"/>
      <c r="B728" s="31"/>
      <c r="C728" s="31"/>
      <c r="D728" s="31"/>
      <c r="E728" s="31" t="s">
        <v>544</v>
      </c>
      <c r="F728" s="30">
        <v>21.95</v>
      </c>
      <c r="G728" s="31" t="s">
        <v>543</v>
      </c>
      <c r="H728" s="30">
        <v>0</v>
      </c>
      <c r="I728" s="31" t="s">
        <v>542</v>
      </c>
      <c r="J728" s="30">
        <v>21.95</v>
      </c>
    </row>
    <row r="729" spans="1:10" x14ac:dyDescent="0.25">
      <c r="A729" s="31"/>
      <c r="B729" s="31"/>
      <c r="C729" s="31"/>
      <c r="D729" s="31"/>
      <c r="E729" s="31" t="s">
        <v>541</v>
      </c>
      <c r="F729" s="30">
        <v>78.59</v>
      </c>
      <c r="G729" s="31"/>
      <c r="H729" s="212" t="s">
        <v>540</v>
      </c>
      <c r="I729" s="212"/>
      <c r="J729" s="30">
        <v>443.96</v>
      </c>
    </row>
    <row r="730" spans="1:10" ht="49.95" customHeight="1" thickBot="1" x14ac:dyDescent="0.3">
      <c r="A730" s="19"/>
      <c r="B730" s="19"/>
      <c r="C730" s="19"/>
      <c r="D730" s="19"/>
      <c r="E730" s="19"/>
      <c r="F730" s="19"/>
      <c r="G730" s="19" t="s">
        <v>539</v>
      </c>
      <c r="H730" s="29" t="s">
        <v>1336</v>
      </c>
      <c r="I730" s="19" t="s">
        <v>537</v>
      </c>
      <c r="J730" s="26">
        <v>1123.21</v>
      </c>
    </row>
    <row r="731" spans="1:10" ht="1.05" customHeight="1" thickTop="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</row>
    <row r="732" spans="1:10" ht="18" customHeight="1" x14ac:dyDescent="0.25">
      <c r="A732" s="24" t="s">
        <v>203</v>
      </c>
      <c r="B732" s="23" t="s">
        <v>3</v>
      </c>
      <c r="C732" s="24" t="s">
        <v>4</v>
      </c>
      <c r="D732" s="24" t="s">
        <v>5</v>
      </c>
      <c r="E732" s="157" t="s">
        <v>636</v>
      </c>
      <c r="F732" s="157"/>
      <c r="G732" s="38" t="s">
        <v>6</v>
      </c>
      <c r="H732" s="23" t="s">
        <v>7</v>
      </c>
      <c r="I732" s="23" t="s">
        <v>8</v>
      </c>
      <c r="J732" s="23" t="s">
        <v>10</v>
      </c>
    </row>
    <row r="733" spans="1:10" ht="39" customHeight="1" x14ac:dyDescent="0.25">
      <c r="A733" s="48" t="s">
        <v>643</v>
      </c>
      <c r="B733" s="49" t="s">
        <v>204</v>
      </c>
      <c r="C733" s="48" t="s">
        <v>22</v>
      </c>
      <c r="D733" s="48" t="s">
        <v>205</v>
      </c>
      <c r="E733" s="213" t="s">
        <v>1000</v>
      </c>
      <c r="F733" s="213"/>
      <c r="G733" s="47" t="s">
        <v>36</v>
      </c>
      <c r="H733" s="46">
        <v>1</v>
      </c>
      <c r="I733" s="45">
        <v>361.59</v>
      </c>
      <c r="J733" s="45">
        <v>361.59</v>
      </c>
    </row>
    <row r="734" spans="1:10" ht="39" customHeight="1" x14ac:dyDescent="0.25">
      <c r="A734" s="43" t="s">
        <v>686</v>
      </c>
      <c r="B734" s="44" t="s">
        <v>1335</v>
      </c>
      <c r="C734" s="43" t="s">
        <v>22</v>
      </c>
      <c r="D734" s="43" t="s">
        <v>1334</v>
      </c>
      <c r="E734" s="215" t="s">
        <v>1000</v>
      </c>
      <c r="F734" s="215"/>
      <c r="G734" s="42" t="s">
        <v>36</v>
      </c>
      <c r="H734" s="41">
        <v>1</v>
      </c>
      <c r="I734" s="40">
        <v>172.81</v>
      </c>
      <c r="J734" s="40">
        <v>172.81</v>
      </c>
    </row>
    <row r="735" spans="1:10" ht="25.95" customHeight="1" x14ac:dyDescent="0.25">
      <c r="A735" s="43" t="s">
        <v>686</v>
      </c>
      <c r="B735" s="44" t="s">
        <v>1333</v>
      </c>
      <c r="C735" s="43" t="s">
        <v>22</v>
      </c>
      <c r="D735" s="43" t="s">
        <v>1332</v>
      </c>
      <c r="E735" s="215" t="s">
        <v>1000</v>
      </c>
      <c r="F735" s="215"/>
      <c r="G735" s="42" t="s">
        <v>36</v>
      </c>
      <c r="H735" s="41">
        <v>1</v>
      </c>
      <c r="I735" s="40">
        <v>139.31</v>
      </c>
      <c r="J735" s="40">
        <v>139.31</v>
      </c>
    </row>
    <row r="736" spans="1:10" ht="39" customHeight="1" x14ac:dyDescent="0.25">
      <c r="A736" s="43" t="s">
        <v>686</v>
      </c>
      <c r="B736" s="44" t="s">
        <v>1331</v>
      </c>
      <c r="C736" s="43" t="s">
        <v>22</v>
      </c>
      <c r="D736" s="43" t="s">
        <v>1330</v>
      </c>
      <c r="E736" s="215" t="s">
        <v>1000</v>
      </c>
      <c r="F736" s="215"/>
      <c r="G736" s="42" t="s">
        <v>36</v>
      </c>
      <c r="H736" s="41">
        <v>1</v>
      </c>
      <c r="I736" s="40">
        <v>49.47</v>
      </c>
      <c r="J736" s="40">
        <v>49.47</v>
      </c>
    </row>
    <row r="737" spans="1:10" x14ac:dyDescent="0.25">
      <c r="A737" s="31"/>
      <c r="B737" s="31"/>
      <c r="C737" s="31"/>
      <c r="D737" s="31"/>
      <c r="E737" s="31" t="s">
        <v>544</v>
      </c>
      <c r="F737" s="30">
        <v>16.89</v>
      </c>
      <c r="G737" s="31" t="s">
        <v>543</v>
      </c>
      <c r="H737" s="30">
        <v>0</v>
      </c>
      <c r="I737" s="31" t="s">
        <v>542</v>
      </c>
      <c r="J737" s="30">
        <v>16.89</v>
      </c>
    </row>
    <row r="738" spans="1:10" x14ac:dyDescent="0.25">
      <c r="A738" s="31"/>
      <c r="B738" s="31"/>
      <c r="C738" s="31"/>
      <c r="D738" s="31"/>
      <c r="E738" s="31" t="s">
        <v>541</v>
      </c>
      <c r="F738" s="30">
        <v>77.77</v>
      </c>
      <c r="G738" s="31"/>
      <c r="H738" s="212" t="s">
        <v>540</v>
      </c>
      <c r="I738" s="212"/>
      <c r="J738" s="30">
        <v>439.36</v>
      </c>
    </row>
    <row r="739" spans="1:10" ht="49.95" customHeight="1" thickBot="1" x14ac:dyDescent="0.3">
      <c r="A739" s="19"/>
      <c r="B739" s="19"/>
      <c r="C739" s="19"/>
      <c r="D739" s="19"/>
      <c r="E739" s="19"/>
      <c r="F739" s="19"/>
      <c r="G739" s="19" t="s">
        <v>539</v>
      </c>
      <c r="H739" s="29" t="s">
        <v>538</v>
      </c>
      <c r="I739" s="19" t="s">
        <v>537</v>
      </c>
      <c r="J739" s="26">
        <v>439.36</v>
      </c>
    </row>
    <row r="740" spans="1:10" ht="1.05" customHeight="1" thickTop="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</row>
    <row r="741" spans="1:10" ht="18" customHeight="1" x14ac:dyDescent="0.25">
      <c r="A741" s="24" t="s">
        <v>206</v>
      </c>
      <c r="B741" s="23" t="s">
        <v>3</v>
      </c>
      <c r="C741" s="24" t="s">
        <v>4</v>
      </c>
      <c r="D741" s="24" t="s">
        <v>5</v>
      </c>
      <c r="E741" s="157" t="s">
        <v>636</v>
      </c>
      <c r="F741" s="157"/>
      <c r="G741" s="38" t="s">
        <v>6</v>
      </c>
      <c r="H741" s="23" t="s">
        <v>7</v>
      </c>
      <c r="I741" s="23" t="s">
        <v>8</v>
      </c>
      <c r="J741" s="23" t="s">
        <v>10</v>
      </c>
    </row>
    <row r="742" spans="1:10" ht="39" customHeight="1" x14ac:dyDescent="0.25">
      <c r="A742" s="48" t="s">
        <v>643</v>
      </c>
      <c r="B742" s="49" t="s">
        <v>207</v>
      </c>
      <c r="C742" s="48" t="s">
        <v>22</v>
      </c>
      <c r="D742" s="48" t="s">
        <v>208</v>
      </c>
      <c r="E742" s="213" t="s">
        <v>1000</v>
      </c>
      <c r="F742" s="213"/>
      <c r="G742" s="47" t="s">
        <v>36</v>
      </c>
      <c r="H742" s="46">
        <v>1</v>
      </c>
      <c r="I742" s="45">
        <v>118.48</v>
      </c>
      <c r="J742" s="45">
        <v>118.48</v>
      </c>
    </row>
    <row r="743" spans="1:10" ht="24" customHeight="1" x14ac:dyDescent="0.25">
      <c r="A743" s="43" t="s">
        <v>686</v>
      </c>
      <c r="B743" s="44" t="s">
        <v>685</v>
      </c>
      <c r="C743" s="43" t="s">
        <v>22</v>
      </c>
      <c r="D743" s="43" t="s">
        <v>684</v>
      </c>
      <c r="E743" s="215" t="s">
        <v>683</v>
      </c>
      <c r="F743" s="215"/>
      <c r="G743" s="42" t="s">
        <v>654</v>
      </c>
      <c r="H743" s="41">
        <v>3.0300000000000001E-2</v>
      </c>
      <c r="I743" s="40">
        <v>15.17</v>
      </c>
      <c r="J743" s="40">
        <v>0.45</v>
      </c>
    </row>
    <row r="744" spans="1:10" ht="25.95" customHeight="1" x14ac:dyDescent="0.25">
      <c r="A744" s="43" t="s">
        <v>686</v>
      </c>
      <c r="B744" s="44" t="s">
        <v>948</v>
      </c>
      <c r="C744" s="43" t="s">
        <v>22</v>
      </c>
      <c r="D744" s="43" t="s">
        <v>947</v>
      </c>
      <c r="E744" s="215" t="s">
        <v>683</v>
      </c>
      <c r="F744" s="215"/>
      <c r="G744" s="42" t="s">
        <v>654</v>
      </c>
      <c r="H744" s="41">
        <v>9.6000000000000002E-2</v>
      </c>
      <c r="I744" s="40">
        <v>18.11</v>
      </c>
      <c r="J744" s="40">
        <v>1.73</v>
      </c>
    </row>
    <row r="745" spans="1:10" ht="25.95" customHeight="1" x14ac:dyDescent="0.25">
      <c r="A745" s="36" t="s">
        <v>550</v>
      </c>
      <c r="B745" s="37" t="s">
        <v>1325</v>
      </c>
      <c r="C745" s="36" t="s">
        <v>22</v>
      </c>
      <c r="D745" s="36" t="s">
        <v>1324</v>
      </c>
      <c r="E745" s="211" t="s">
        <v>547</v>
      </c>
      <c r="F745" s="211"/>
      <c r="G745" s="35" t="s">
        <v>36</v>
      </c>
      <c r="H745" s="34">
        <v>2.1000000000000001E-2</v>
      </c>
      <c r="I745" s="33">
        <v>1.5</v>
      </c>
      <c r="J745" s="33">
        <v>0.03</v>
      </c>
    </row>
    <row r="746" spans="1:10" ht="25.95" customHeight="1" x14ac:dyDescent="0.25">
      <c r="A746" s="36" t="s">
        <v>550</v>
      </c>
      <c r="B746" s="37" t="s">
        <v>1329</v>
      </c>
      <c r="C746" s="36" t="s">
        <v>22</v>
      </c>
      <c r="D746" s="36" t="s">
        <v>1328</v>
      </c>
      <c r="E746" s="211" t="s">
        <v>547</v>
      </c>
      <c r="F746" s="211"/>
      <c r="G746" s="35" t="s">
        <v>36</v>
      </c>
      <c r="H746" s="34">
        <v>1</v>
      </c>
      <c r="I746" s="33">
        <v>116.27</v>
      </c>
      <c r="J746" s="33">
        <v>116.27</v>
      </c>
    </row>
    <row r="747" spans="1:10" x14ac:dyDescent="0.25">
      <c r="A747" s="31"/>
      <c r="B747" s="31"/>
      <c r="C747" s="31"/>
      <c r="D747" s="31"/>
      <c r="E747" s="31" t="s">
        <v>544</v>
      </c>
      <c r="F747" s="30">
        <v>1.74</v>
      </c>
      <c r="G747" s="31" t="s">
        <v>543</v>
      </c>
      <c r="H747" s="30">
        <v>0</v>
      </c>
      <c r="I747" s="31" t="s">
        <v>542</v>
      </c>
      <c r="J747" s="30">
        <v>1.74</v>
      </c>
    </row>
    <row r="748" spans="1:10" x14ac:dyDescent="0.25">
      <c r="A748" s="31"/>
      <c r="B748" s="31"/>
      <c r="C748" s="31"/>
      <c r="D748" s="31"/>
      <c r="E748" s="31" t="s">
        <v>541</v>
      </c>
      <c r="F748" s="30">
        <v>25.48</v>
      </c>
      <c r="G748" s="31"/>
      <c r="H748" s="212" t="s">
        <v>540</v>
      </c>
      <c r="I748" s="212"/>
      <c r="J748" s="30">
        <v>143.96</v>
      </c>
    </row>
    <row r="749" spans="1:10" ht="49.95" customHeight="1" thickBot="1" x14ac:dyDescent="0.3">
      <c r="A749" s="19"/>
      <c r="B749" s="19"/>
      <c r="C749" s="19"/>
      <c r="D749" s="19"/>
      <c r="E749" s="19"/>
      <c r="F749" s="19"/>
      <c r="G749" s="19" t="s">
        <v>539</v>
      </c>
      <c r="H749" s="29" t="s">
        <v>664</v>
      </c>
      <c r="I749" s="19" t="s">
        <v>537</v>
      </c>
      <c r="J749" s="26">
        <v>575.84</v>
      </c>
    </row>
    <row r="750" spans="1:10" ht="1.05" customHeight="1" thickTop="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</row>
    <row r="751" spans="1:10" ht="18" customHeight="1" x14ac:dyDescent="0.25">
      <c r="A751" s="24" t="s">
        <v>209</v>
      </c>
      <c r="B751" s="23" t="s">
        <v>3</v>
      </c>
      <c r="C751" s="24" t="s">
        <v>4</v>
      </c>
      <c r="D751" s="24" t="s">
        <v>5</v>
      </c>
      <c r="E751" s="157" t="s">
        <v>636</v>
      </c>
      <c r="F751" s="157"/>
      <c r="G751" s="38" t="s">
        <v>6</v>
      </c>
      <c r="H751" s="23" t="s">
        <v>7</v>
      </c>
      <c r="I751" s="23" t="s">
        <v>8</v>
      </c>
      <c r="J751" s="23" t="s">
        <v>10</v>
      </c>
    </row>
    <row r="752" spans="1:10" ht="39" customHeight="1" x14ac:dyDescent="0.25">
      <c r="A752" s="48" t="s">
        <v>643</v>
      </c>
      <c r="B752" s="49" t="s">
        <v>210</v>
      </c>
      <c r="C752" s="48" t="s">
        <v>22</v>
      </c>
      <c r="D752" s="48" t="s">
        <v>211</v>
      </c>
      <c r="E752" s="213" t="s">
        <v>1000</v>
      </c>
      <c r="F752" s="213"/>
      <c r="G752" s="47" t="s">
        <v>36</v>
      </c>
      <c r="H752" s="46">
        <v>1</v>
      </c>
      <c r="I752" s="45">
        <v>105.7</v>
      </c>
      <c r="J752" s="45">
        <v>105.7</v>
      </c>
    </row>
    <row r="753" spans="1:10" ht="25.95" customHeight="1" x14ac:dyDescent="0.25">
      <c r="A753" s="43" t="s">
        <v>686</v>
      </c>
      <c r="B753" s="44" t="s">
        <v>948</v>
      </c>
      <c r="C753" s="43" t="s">
        <v>22</v>
      </c>
      <c r="D753" s="43" t="s">
        <v>947</v>
      </c>
      <c r="E753" s="215" t="s">
        <v>683</v>
      </c>
      <c r="F753" s="215"/>
      <c r="G753" s="42" t="s">
        <v>654</v>
      </c>
      <c r="H753" s="41">
        <v>0.1164</v>
      </c>
      <c r="I753" s="40">
        <v>18.11</v>
      </c>
      <c r="J753" s="40">
        <v>2.1</v>
      </c>
    </row>
    <row r="754" spans="1:10" ht="24" customHeight="1" x14ac:dyDescent="0.25">
      <c r="A754" s="43" t="s">
        <v>686</v>
      </c>
      <c r="B754" s="44" t="s">
        <v>685</v>
      </c>
      <c r="C754" s="43" t="s">
        <v>22</v>
      </c>
      <c r="D754" s="43" t="s">
        <v>684</v>
      </c>
      <c r="E754" s="215" t="s">
        <v>683</v>
      </c>
      <c r="F754" s="215"/>
      <c r="G754" s="42" t="s">
        <v>654</v>
      </c>
      <c r="H754" s="41">
        <v>3.6700000000000003E-2</v>
      </c>
      <c r="I754" s="40">
        <v>15.17</v>
      </c>
      <c r="J754" s="40">
        <v>0.55000000000000004</v>
      </c>
    </row>
    <row r="755" spans="1:10" ht="25.95" customHeight="1" x14ac:dyDescent="0.25">
      <c r="A755" s="36" t="s">
        <v>550</v>
      </c>
      <c r="B755" s="37" t="s">
        <v>1327</v>
      </c>
      <c r="C755" s="36" t="s">
        <v>22</v>
      </c>
      <c r="D755" s="36" t="s">
        <v>1326</v>
      </c>
      <c r="E755" s="211" t="s">
        <v>547</v>
      </c>
      <c r="F755" s="211"/>
      <c r="G755" s="35" t="s">
        <v>36</v>
      </c>
      <c r="H755" s="34">
        <v>1</v>
      </c>
      <c r="I755" s="33">
        <v>103.02</v>
      </c>
      <c r="J755" s="33">
        <v>103.02</v>
      </c>
    </row>
    <row r="756" spans="1:10" ht="25.95" customHeight="1" x14ac:dyDescent="0.25">
      <c r="A756" s="36" t="s">
        <v>550</v>
      </c>
      <c r="B756" s="37" t="s">
        <v>1325</v>
      </c>
      <c r="C756" s="36" t="s">
        <v>22</v>
      </c>
      <c r="D756" s="36" t="s">
        <v>1324</v>
      </c>
      <c r="E756" s="211" t="s">
        <v>547</v>
      </c>
      <c r="F756" s="211"/>
      <c r="G756" s="35" t="s">
        <v>36</v>
      </c>
      <c r="H756" s="34">
        <v>2.1000000000000001E-2</v>
      </c>
      <c r="I756" s="33">
        <v>1.5</v>
      </c>
      <c r="J756" s="33">
        <v>0.03</v>
      </c>
    </row>
    <row r="757" spans="1:10" x14ac:dyDescent="0.25">
      <c r="A757" s="31"/>
      <c r="B757" s="31"/>
      <c r="C757" s="31"/>
      <c r="D757" s="31"/>
      <c r="E757" s="31" t="s">
        <v>544</v>
      </c>
      <c r="F757" s="30">
        <v>2.11</v>
      </c>
      <c r="G757" s="31" t="s">
        <v>543</v>
      </c>
      <c r="H757" s="30">
        <v>0</v>
      </c>
      <c r="I757" s="31" t="s">
        <v>542</v>
      </c>
      <c r="J757" s="30">
        <v>2.11</v>
      </c>
    </row>
    <row r="758" spans="1:10" x14ac:dyDescent="0.25">
      <c r="A758" s="31"/>
      <c r="B758" s="31"/>
      <c r="C758" s="31"/>
      <c r="D758" s="31"/>
      <c r="E758" s="31" t="s">
        <v>541</v>
      </c>
      <c r="F758" s="30">
        <v>22.73</v>
      </c>
      <c r="G758" s="31"/>
      <c r="H758" s="212" t="s">
        <v>540</v>
      </c>
      <c r="I758" s="212"/>
      <c r="J758" s="30">
        <v>128.43</v>
      </c>
    </row>
    <row r="759" spans="1:10" ht="49.95" customHeight="1" thickBot="1" x14ac:dyDescent="0.3">
      <c r="A759" s="19"/>
      <c r="B759" s="19"/>
      <c r="C759" s="19"/>
      <c r="D759" s="19"/>
      <c r="E759" s="19"/>
      <c r="F759" s="19"/>
      <c r="G759" s="19" t="s">
        <v>539</v>
      </c>
      <c r="H759" s="29" t="s">
        <v>538</v>
      </c>
      <c r="I759" s="19" t="s">
        <v>537</v>
      </c>
      <c r="J759" s="26">
        <v>128.43</v>
      </c>
    </row>
    <row r="760" spans="1:10" ht="1.05" customHeight="1" thickTop="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</row>
    <row r="761" spans="1:10" ht="18" customHeight="1" x14ac:dyDescent="0.25">
      <c r="A761" s="24" t="s">
        <v>212</v>
      </c>
      <c r="B761" s="23" t="s">
        <v>3</v>
      </c>
      <c r="C761" s="24" t="s">
        <v>4</v>
      </c>
      <c r="D761" s="24" t="s">
        <v>5</v>
      </c>
      <c r="E761" s="157" t="s">
        <v>636</v>
      </c>
      <c r="F761" s="157"/>
      <c r="G761" s="38" t="s">
        <v>6</v>
      </c>
      <c r="H761" s="23" t="s">
        <v>7</v>
      </c>
      <c r="I761" s="23" t="s">
        <v>8</v>
      </c>
      <c r="J761" s="23" t="s">
        <v>10</v>
      </c>
    </row>
    <row r="762" spans="1:10" ht="39" customHeight="1" x14ac:dyDescent="0.25">
      <c r="A762" s="48" t="s">
        <v>643</v>
      </c>
      <c r="B762" s="49" t="s">
        <v>213</v>
      </c>
      <c r="C762" s="48" t="s">
        <v>22</v>
      </c>
      <c r="D762" s="48" t="s">
        <v>214</v>
      </c>
      <c r="E762" s="213" t="s">
        <v>1000</v>
      </c>
      <c r="F762" s="213"/>
      <c r="G762" s="47" t="s">
        <v>36</v>
      </c>
      <c r="H762" s="46">
        <v>1</v>
      </c>
      <c r="I762" s="45">
        <v>261.47000000000003</v>
      </c>
      <c r="J762" s="45">
        <v>261.47000000000003</v>
      </c>
    </row>
    <row r="763" spans="1:10" ht="24" customHeight="1" x14ac:dyDescent="0.25">
      <c r="A763" s="43" t="s">
        <v>686</v>
      </c>
      <c r="B763" s="44" t="s">
        <v>685</v>
      </c>
      <c r="C763" s="43" t="s">
        <v>22</v>
      </c>
      <c r="D763" s="43" t="s">
        <v>684</v>
      </c>
      <c r="E763" s="215" t="s">
        <v>683</v>
      </c>
      <c r="F763" s="215"/>
      <c r="G763" s="42" t="s">
        <v>654</v>
      </c>
      <c r="H763" s="41">
        <v>0.29880000000000001</v>
      </c>
      <c r="I763" s="40">
        <v>15.17</v>
      </c>
      <c r="J763" s="40">
        <v>4.53</v>
      </c>
    </row>
    <row r="764" spans="1:10" ht="25.95" customHeight="1" x14ac:dyDescent="0.25">
      <c r="A764" s="43" t="s">
        <v>686</v>
      </c>
      <c r="B764" s="44" t="s">
        <v>948</v>
      </c>
      <c r="C764" s="43" t="s">
        <v>22</v>
      </c>
      <c r="D764" s="43" t="s">
        <v>947</v>
      </c>
      <c r="E764" s="215" t="s">
        <v>683</v>
      </c>
      <c r="F764" s="215"/>
      <c r="G764" s="42" t="s">
        <v>654</v>
      </c>
      <c r="H764" s="41">
        <v>0.94850000000000001</v>
      </c>
      <c r="I764" s="40">
        <v>18.11</v>
      </c>
      <c r="J764" s="40">
        <v>17.170000000000002</v>
      </c>
    </row>
    <row r="765" spans="1:10" ht="25.95" customHeight="1" x14ac:dyDescent="0.25">
      <c r="A765" s="36" t="s">
        <v>550</v>
      </c>
      <c r="B765" s="37" t="s">
        <v>1323</v>
      </c>
      <c r="C765" s="36" t="s">
        <v>22</v>
      </c>
      <c r="D765" s="36" t="s">
        <v>1322</v>
      </c>
      <c r="E765" s="211" t="s">
        <v>547</v>
      </c>
      <c r="F765" s="211"/>
      <c r="G765" s="35" t="s">
        <v>36</v>
      </c>
      <c r="H765" s="34">
        <v>1</v>
      </c>
      <c r="I765" s="33">
        <v>157.27000000000001</v>
      </c>
      <c r="J765" s="33">
        <v>157.27000000000001</v>
      </c>
    </row>
    <row r="766" spans="1:10" ht="39" customHeight="1" x14ac:dyDescent="0.25">
      <c r="A766" s="36" t="s">
        <v>550</v>
      </c>
      <c r="B766" s="37" t="s">
        <v>1321</v>
      </c>
      <c r="C766" s="36" t="s">
        <v>22</v>
      </c>
      <c r="D766" s="36" t="s">
        <v>1320</v>
      </c>
      <c r="E766" s="211" t="s">
        <v>547</v>
      </c>
      <c r="F766" s="211"/>
      <c r="G766" s="35" t="s">
        <v>36</v>
      </c>
      <c r="H766" s="34">
        <v>6</v>
      </c>
      <c r="I766" s="33">
        <v>13.75</v>
      </c>
      <c r="J766" s="33">
        <v>82.5</v>
      </c>
    </row>
    <row r="767" spans="1:10" x14ac:dyDescent="0.25">
      <c r="A767" s="31"/>
      <c r="B767" s="31"/>
      <c r="C767" s="31"/>
      <c r="D767" s="31"/>
      <c r="E767" s="31" t="s">
        <v>544</v>
      </c>
      <c r="F767" s="30">
        <v>17.260000000000002</v>
      </c>
      <c r="G767" s="31" t="s">
        <v>543</v>
      </c>
      <c r="H767" s="30">
        <v>0</v>
      </c>
      <c r="I767" s="31" t="s">
        <v>542</v>
      </c>
      <c r="J767" s="30">
        <v>17.260000000000002</v>
      </c>
    </row>
    <row r="768" spans="1:10" x14ac:dyDescent="0.25">
      <c r="A768" s="31"/>
      <c r="B768" s="31"/>
      <c r="C768" s="31"/>
      <c r="D768" s="31"/>
      <c r="E768" s="31" t="s">
        <v>541</v>
      </c>
      <c r="F768" s="30">
        <v>56.24</v>
      </c>
      <c r="G768" s="31"/>
      <c r="H768" s="212" t="s">
        <v>540</v>
      </c>
      <c r="I768" s="212"/>
      <c r="J768" s="30">
        <v>317.70999999999998</v>
      </c>
    </row>
    <row r="769" spans="1:10" ht="49.95" customHeight="1" thickBot="1" x14ac:dyDescent="0.3">
      <c r="A769" s="19"/>
      <c r="B769" s="19"/>
      <c r="C769" s="19"/>
      <c r="D769" s="19"/>
      <c r="E769" s="19"/>
      <c r="F769" s="19"/>
      <c r="G769" s="19" t="s">
        <v>539</v>
      </c>
      <c r="H769" s="29" t="s">
        <v>988</v>
      </c>
      <c r="I769" s="19" t="s">
        <v>537</v>
      </c>
      <c r="J769" s="26">
        <v>635.41999999999996</v>
      </c>
    </row>
    <row r="770" spans="1:10" ht="1.05" customHeight="1" thickTop="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</row>
    <row r="771" spans="1:10" ht="18" customHeight="1" x14ac:dyDescent="0.25">
      <c r="A771" s="24" t="s">
        <v>215</v>
      </c>
      <c r="B771" s="23" t="s">
        <v>3</v>
      </c>
      <c r="C771" s="24" t="s">
        <v>4</v>
      </c>
      <c r="D771" s="24" t="s">
        <v>5</v>
      </c>
      <c r="E771" s="157" t="s">
        <v>636</v>
      </c>
      <c r="F771" s="157"/>
      <c r="G771" s="38" t="s">
        <v>6</v>
      </c>
      <c r="H771" s="23" t="s">
        <v>7</v>
      </c>
      <c r="I771" s="23" t="s">
        <v>8</v>
      </c>
      <c r="J771" s="23" t="s">
        <v>10</v>
      </c>
    </row>
    <row r="772" spans="1:10" ht="39" customHeight="1" x14ac:dyDescent="0.25">
      <c r="A772" s="48" t="s">
        <v>643</v>
      </c>
      <c r="B772" s="49" t="s">
        <v>216</v>
      </c>
      <c r="C772" s="48" t="s">
        <v>22</v>
      </c>
      <c r="D772" s="48" t="s">
        <v>217</v>
      </c>
      <c r="E772" s="213" t="s">
        <v>1246</v>
      </c>
      <c r="F772" s="213"/>
      <c r="G772" s="47" t="s">
        <v>40</v>
      </c>
      <c r="H772" s="46">
        <v>1</v>
      </c>
      <c r="I772" s="45">
        <v>929.69</v>
      </c>
      <c r="J772" s="45">
        <v>929.69</v>
      </c>
    </row>
    <row r="773" spans="1:10" ht="24" customHeight="1" x14ac:dyDescent="0.25">
      <c r="A773" s="43" t="s">
        <v>686</v>
      </c>
      <c r="B773" s="44" t="s">
        <v>1319</v>
      </c>
      <c r="C773" s="43" t="s">
        <v>22</v>
      </c>
      <c r="D773" s="43" t="s">
        <v>1318</v>
      </c>
      <c r="E773" s="215" t="s">
        <v>683</v>
      </c>
      <c r="F773" s="215"/>
      <c r="G773" s="42" t="s">
        <v>654</v>
      </c>
      <c r="H773" s="41">
        <v>3.3530000000000002</v>
      </c>
      <c r="I773" s="40">
        <v>18.73</v>
      </c>
      <c r="J773" s="40">
        <v>62.8</v>
      </c>
    </row>
    <row r="774" spans="1:10" ht="25.95" customHeight="1" x14ac:dyDescent="0.25">
      <c r="A774" s="43" t="s">
        <v>686</v>
      </c>
      <c r="B774" s="44" t="s">
        <v>1317</v>
      </c>
      <c r="C774" s="43" t="s">
        <v>22</v>
      </c>
      <c r="D774" s="43" t="s">
        <v>1316</v>
      </c>
      <c r="E774" s="215" t="s">
        <v>683</v>
      </c>
      <c r="F774" s="215"/>
      <c r="G774" s="42" t="s">
        <v>654</v>
      </c>
      <c r="H774" s="41">
        <v>2.754</v>
      </c>
      <c r="I774" s="40">
        <v>15.76</v>
      </c>
      <c r="J774" s="40">
        <v>43.4</v>
      </c>
    </row>
    <row r="775" spans="1:10" ht="25.95" customHeight="1" x14ac:dyDescent="0.25">
      <c r="A775" s="36" t="s">
        <v>550</v>
      </c>
      <c r="B775" s="37" t="s">
        <v>1315</v>
      </c>
      <c r="C775" s="36" t="s">
        <v>22</v>
      </c>
      <c r="D775" s="36" t="s">
        <v>1314</v>
      </c>
      <c r="E775" s="211" t="s">
        <v>547</v>
      </c>
      <c r="F775" s="211"/>
      <c r="G775" s="35" t="s">
        <v>53</v>
      </c>
      <c r="H775" s="34">
        <v>1.4</v>
      </c>
      <c r="I775" s="33">
        <v>7.04</v>
      </c>
      <c r="J775" s="33">
        <v>9.85</v>
      </c>
    </row>
    <row r="776" spans="1:10" ht="25.95" customHeight="1" x14ac:dyDescent="0.25">
      <c r="A776" s="36" t="s">
        <v>550</v>
      </c>
      <c r="B776" s="37" t="s">
        <v>1313</v>
      </c>
      <c r="C776" s="36" t="s">
        <v>22</v>
      </c>
      <c r="D776" s="36" t="s">
        <v>1312</v>
      </c>
      <c r="E776" s="211" t="s">
        <v>547</v>
      </c>
      <c r="F776" s="211"/>
      <c r="G776" s="35" t="s">
        <v>53</v>
      </c>
      <c r="H776" s="34">
        <v>3.0000000000000001E-3</v>
      </c>
      <c r="I776" s="33">
        <v>20.34</v>
      </c>
      <c r="J776" s="33">
        <v>0.06</v>
      </c>
    </row>
    <row r="777" spans="1:10" ht="39" customHeight="1" x14ac:dyDescent="0.25">
      <c r="A777" s="36" t="s">
        <v>550</v>
      </c>
      <c r="B777" s="37" t="s">
        <v>1311</v>
      </c>
      <c r="C777" s="36" t="s">
        <v>22</v>
      </c>
      <c r="D777" s="36" t="s">
        <v>1310</v>
      </c>
      <c r="E777" s="211" t="s">
        <v>547</v>
      </c>
      <c r="F777" s="211"/>
      <c r="G777" s="35" t="s">
        <v>36</v>
      </c>
      <c r="H777" s="34">
        <v>5</v>
      </c>
      <c r="I777" s="33">
        <v>0.38</v>
      </c>
      <c r="J777" s="33">
        <v>1.9</v>
      </c>
    </row>
    <row r="778" spans="1:10" ht="25.95" customHeight="1" x14ac:dyDescent="0.25">
      <c r="A778" s="36" t="s">
        <v>550</v>
      </c>
      <c r="B778" s="37" t="s">
        <v>1309</v>
      </c>
      <c r="C778" s="36" t="s">
        <v>22</v>
      </c>
      <c r="D778" s="36" t="s">
        <v>1308</v>
      </c>
      <c r="E778" s="211" t="s">
        <v>547</v>
      </c>
      <c r="F778" s="211"/>
      <c r="G778" s="35" t="s">
        <v>36</v>
      </c>
      <c r="H778" s="34">
        <v>3.3330000000000002</v>
      </c>
      <c r="I778" s="33">
        <v>1.97</v>
      </c>
      <c r="J778" s="33">
        <v>6.56</v>
      </c>
    </row>
    <row r="779" spans="1:10" ht="24" customHeight="1" x14ac:dyDescent="0.25">
      <c r="A779" s="36" t="s">
        <v>550</v>
      </c>
      <c r="B779" s="37" t="s">
        <v>1307</v>
      </c>
      <c r="C779" s="36" t="s">
        <v>22</v>
      </c>
      <c r="D779" s="36" t="s">
        <v>1306</v>
      </c>
      <c r="E779" s="211" t="s">
        <v>547</v>
      </c>
      <c r="F779" s="211"/>
      <c r="G779" s="35" t="s">
        <v>53</v>
      </c>
      <c r="H779" s="34">
        <v>3.4089999999999998</v>
      </c>
      <c r="I779" s="33">
        <v>33.86</v>
      </c>
      <c r="J779" s="33">
        <v>115.42</v>
      </c>
    </row>
    <row r="780" spans="1:10" ht="25.95" customHeight="1" x14ac:dyDescent="0.25">
      <c r="A780" s="36" t="s">
        <v>550</v>
      </c>
      <c r="B780" s="37" t="s">
        <v>1305</v>
      </c>
      <c r="C780" s="36" t="s">
        <v>22</v>
      </c>
      <c r="D780" s="36" t="s">
        <v>1304</v>
      </c>
      <c r="E780" s="211" t="s">
        <v>547</v>
      </c>
      <c r="F780" s="211"/>
      <c r="G780" s="35" t="s">
        <v>40</v>
      </c>
      <c r="H780" s="34">
        <v>3.149</v>
      </c>
      <c r="I780" s="33">
        <v>9.89</v>
      </c>
      <c r="J780" s="33">
        <v>31.14</v>
      </c>
    </row>
    <row r="781" spans="1:10" ht="25.95" customHeight="1" x14ac:dyDescent="0.25">
      <c r="A781" s="36" t="s">
        <v>550</v>
      </c>
      <c r="B781" s="37" t="s">
        <v>1303</v>
      </c>
      <c r="C781" s="36" t="s">
        <v>22</v>
      </c>
      <c r="D781" s="36" t="s">
        <v>1302</v>
      </c>
      <c r="E781" s="211" t="s">
        <v>547</v>
      </c>
      <c r="F781" s="211"/>
      <c r="G781" s="35" t="s">
        <v>783</v>
      </c>
      <c r="H781" s="34">
        <v>0.998</v>
      </c>
      <c r="I781" s="33">
        <v>640.75</v>
      </c>
      <c r="J781" s="33">
        <v>639.46</v>
      </c>
    </row>
    <row r="782" spans="1:10" ht="24" customHeight="1" x14ac:dyDescent="0.25">
      <c r="A782" s="36" t="s">
        <v>550</v>
      </c>
      <c r="B782" s="37" t="s">
        <v>1282</v>
      </c>
      <c r="C782" s="36" t="s">
        <v>22</v>
      </c>
      <c r="D782" s="36" t="s">
        <v>1281</v>
      </c>
      <c r="E782" s="211" t="s">
        <v>547</v>
      </c>
      <c r="F782" s="211"/>
      <c r="G782" s="35" t="s">
        <v>36</v>
      </c>
      <c r="H782" s="34">
        <v>0.85499999999999998</v>
      </c>
      <c r="I782" s="33">
        <v>22.34</v>
      </c>
      <c r="J782" s="33">
        <v>19.100000000000001</v>
      </c>
    </row>
    <row r="783" spans="1:10" x14ac:dyDescent="0.25">
      <c r="A783" s="31"/>
      <c r="B783" s="31"/>
      <c r="C783" s="31"/>
      <c r="D783" s="31"/>
      <c r="E783" s="31" t="s">
        <v>544</v>
      </c>
      <c r="F783" s="30">
        <v>82.14</v>
      </c>
      <c r="G783" s="31" t="s">
        <v>543</v>
      </c>
      <c r="H783" s="30">
        <v>0</v>
      </c>
      <c r="I783" s="31" t="s">
        <v>542</v>
      </c>
      <c r="J783" s="30">
        <v>82.14</v>
      </c>
    </row>
    <row r="784" spans="1:10" x14ac:dyDescent="0.25">
      <c r="A784" s="31"/>
      <c r="B784" s="31"/>
      <c r="C784" s="31"/>
      <c r="D784" s="31"/>
      <c r="E784" s="31" t="s">
        <v>541</v>
      </c>
      <c r="F784" s="30">
        <v>199.97</v>
      </c>
      <c r="G784" s="31"/>
      <c r="H784" s="212" t="s">
        <v>540</v>
      </c>
      <c r="I784" s="212"/>
      <c r="J784" s="30">
        <v>1129.6600000000001</v>
      </c>
    </row>
    <row r="785" spans="1:10" ht="49.95" customHeight="1" thickBot="1" x14ac:dyDescent="0.3">
      <c r="A785" s="19"/>
      <c r="B785" s="19"/>
      <c r="C785" s="19"/>
      <c r="D785" s="19"/>
      <c r="E785" s="19"/>
      <c r="F785" s="19"/>
      <c r="G785" s="19" t="s">
        <v>539</v>
      </c>
      <c r="H785" s="29" t="s">
        <v>1301</v>
      </c>
      <c r="I785" s="19" t="s">
        <v>537</v>
      </c>
      <c r="J785" s="26">
        <v>15679.68</v>
      </c>
    </row>
    <row r="786" spans="1:10" ht="1.05" customHeight="1" thickTop="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</row>
    <row r="787" spans="1:10" ht="18" customHeight="1" x14ac:dyDescent="0.25">
      <c r="A787" s="24" t="s">
        <v>218</v>
      </c>
      <c r="B787" s="23" t="s">
        <v>3</v>
      </c>
      <c r="C787" s="24" t="s">
        <v>4</v>
      </c>
      <c r="D787" s="24" t="s">
        <v>5</v>
      </c>
      <c r="E787" s="157" t="s">
        <v>636</v>
      </c>
      <c r="F787" s="157"/>
      <c r="G787" s="38" t="s">
        <v>6</v>
      </c>
      <c r="H787" s="23" t="s">
        <v>7</v>
      </c>
      <c r="I787" s="23" t="s">
        <v>8</v>
      </c>
      <c r="J787" s="23" t="s">
        <v>10</v>
      </c>
    </row>
    <row r="788" spans="1:10" ht="25.95" customHeight="1" x14ac:dyDescent="0.25">
      <c r="A788" s="48" t="s">
        <v>643</v>
      </c>
      <c r="B788" s="49" t="s">
        <v>219</v>
      </c>
      <c r="C788" s="48" t="s">
        <v>34</v>
      </c>
      <c r="D788" s="48" t="s">
        <v>220</v>
      </c>
      <c r="E788" s="213" t="s">
        <v>1300</v>
      </c>
      <c r="F788" s="213"/>
      <c r="G788" s="47" t="s">
        <v>24</v>
      </c>
      <c r="H788" s="46">
        <v>1</v>
      </c>
      <c r="I788" s="45">
        <v>336.17</v>
      </c>
      <c r="J788" s="45">
        <v>336.17</v>
      </c>
    </row>
    <row r="789" spans="1:10" ht="24" customHeight="1" x14ac:dyDescent="0.25">
      <c r="A789" s="36" t="s">
        <v>550</v>
      </c>
      <c r="B789" s="37" t="s">
        <v>1299</v>
      </c>
      <c r="C789" s="36" t="s">
        <v>34</v>
      </c>
      <c r="D789" s="36" t="s">
        <v>1298</v>
      </c>
      <c r="E789" s="211" t="s">
        <v>547</v>
      </c>
      <c r="F789" s="211"/>
      <c r="G789" s="35" t="s">
        <v>36</v>
      </c>
      <c r="H789" s="34">
        <v>4</v>
      </c>
      <c r="I789" s="33">
        <v>0.73</v>
      </c>
      <c r="J789" s="33">
        <v>2.92</v>
      </c>
    </row>
    <row r="790" spans="1:10" ht="24" customHeight="1" x14ac:dyDescent="0.25">
      <c r="A790" s="36" t="s">
        <v>550</v>
      </c>
      <c r="B790" s="37" t="s">
        <v>1297</v>
      </c>
      <c r="C790" s="36" t="s">
        <v>34</v>
      </c>
      <c r="D790" s="36" t="s">
        <v>1296</v>
      </c>
      <c r="E790" s="211" t="s">
        <v>547</v>
      </c>
      <c r="F790" s="211"/>
      <c r="G790" s="35" t="s">
        <v>24</v>
      </c>
      <c r="H790" s="34">
        <v>1.05</v>
      </c>
      <c r="I790" s="33">
        <v>148.71</v>
      </c>
      <c r="J790" s="33">
        <v>156.13999999999999</v>
      </c>
    </row>
    <row r="791" spans="1:10" ht="25.95" customHeight="1" x14ac:dyDescent="0.25">
      <c r="A791" s="36" t="s">
        <v>550</v>
      </c>
      <c r="B791" s="37" t="s">
        <v>1295</v>
      </c>
      <c r="C791" s="36" t="s">
        <v>34</v>
      </c>
      <c r="D791" s="36" t="s">
        <v>1294</v>
      </c>
      <c r="E791" s="211" t="s">
        <v>547</v>
      </c>
      <c r="F791" s="211"/>
      <c r="G791" s="35" t="s">
        <v>36</v>
      </c>
      <c r="H791" s="34">
        <v>2</v>
      </c>
      <c r="I791" s="33">
        <v>72.87</v>
      </c>
      <c r="J791" s="33">
        <v>145.74</v>
      </c>
    </row>
    <row r="792" spans="1:10" ht="25.95" customHeight="1" x14ac:dyDescent="0.25">
      <c r="A792" s="36" t="s">
        <v>550</v>
      </c>
      <c r="B792" s="37" t="s">
        <v>1293</v>
      </c>
      <c r="C792" s="36" t="s">
        <v>34</v>
      </c>
      <c r="D792" s="36" t="s">
        <v>1292</v>
      </c>
      <c r="E792" s="211" t="s">
        <v>547</v>
      </c>
      <c r="F792" s="211"/>
      <c r="G792" s="35" t="s">
        <v>53</v>
      </c>
      <c r="H792" s="34">
        <v>4</v>
      </c>
      <c r="I792" s="33">
        <v>3.73</v>
      </c>
      <c r="J792" s="33">
        <v>14.92</v>
      </c>
    </row>
    <row r="793" spans="1:10" ht="24" customHeight="1" x14ac:dyDescent="0.25">
      <c r="A793" s="36" t="s">
        <v>550</v>
      </c>
      <c r="B793" s="37" t="s">
        <v>1291</v>
      </c>
      <c r="C793" s="36" t="s">
        <v>34</v>
      </c>
      <c r="D793" s="36" t="s">
        <v>1290</v>
      </c>
      <c r="E793" s="211" t="s">
        <v>565</v>
      </c>
      <c r="F793" s="211"/>
      <c r="G793" s="35" t="s">
        <v>654</v>
      </c>
      <c r="H793" s="34">
        <v>0.57099999999999995</v>
      </c>
      <c r="I793" s="33">
        <v>13.67</v>
      </c>
      <c r="J793" s="33">
        <v>7.8</v>
      </c>
    </row>
    <row r="794" spans="1:10" ht="24" customHeight="1" x14ac:dyDescent="0.25">
      <c r="A794" s="36" t="s">
        <v>550</v>
      </c>
      <c r="B794" s="37" t="s">
        <v>1289</v>
      </c>
      <c r="C794" s="36" t="s">
        <v>34</v>
      </c>
      <c r="D794" s="36" t="s">
        <v>1288</v>
      </c>
      <c r="E794" s="211" t="s">
        <v>565</v>
      </c>
      <c r="F794" s="211"/>
      <c r="G794" s="35" t="s">
        <v>654</v>
      </c>
      <c r="H794" s="34">
        <v>0.57099999999999995</v>
      </c>
      <c r="I794" s="33">
        <v>15.15</v>
      </c>
      <c r="J794" s="33">
        <v>8.65</v>
      </c>
    </row>
    <row r="795" spans="1:10" x14ac:dyDescent="0.25">
      <c r="A795" s="31"/>
      <c r="B795" s="31"/>
      <c r="C795" s="31"/>
      <c r="D795" s="31"/>
      <c r="E795" s="31" t="s">
        <v>544</v>
      </c>
      <c r="F795" s="30">
        <v>16.45</v>
      </c>
      <c r="G795" s="31" t="s">
        <v>543</v>
      </c>
      <c r="H795" s="30">
        <v>0</v>
      </c>
      <c r="I795" s="31" t="s">
        <v>542</v>
      </c>
      <c r="J795" s="30">
        <v>16.45</v>
      </c>
    </row>
    <row r="796" spans="1:10" x14ac:dyDescent="0.25">
      <c r="A796" s="31"/>
      <c r="B796" s="31"/>
      <c r="C796" s="31"/>
      <c r="D796" s="31"/>
      <c r="E796" s="31" t="s">
        <v>541</v>
      </c>
      <c r="F796" s="30">
        <v>72.31</v>
      </c>
      <c r="G796" s="31"/>
      <c r="H796" s="212" t="s">
        <v>540</v>
      </c>
      <c r="I796" s="212"/>
      <c r="J796" s="30">
        <v>408.48</v>
      </c>
    </row>
    <row r="797" spans="1:10" ht="49.95" customHeight="1" thickBot="1" x14ac:dyDescent="0.3">
      <c r="A797" s="19"/>
      <c r="B797" s="19"/>
      <c r="C797" s="19"/>
      <c r="D797" s="19"/>
      <c r="E797" s="19"/>
      <c r="F797" s="19"/>
      <c r="G797" s="19" t="s">
        <v>539</v>
      </c>
      <c r="H797" s="29" t="s">
        <v>1287</v>
      </c>
      <c r="I797" s="19" t="s">
        <v>537</v>
      </c>
      <c r="J797" s="26">
        <v>3247.41</v>
      </c>
    </row>
    <row r="798" spans="1:10" ht="1.05" customHeight="1" thickTop="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</row>
    <row r="799" spans="1:10" ht="24" customHeight="1" x14ac:dyDescent="0.25">
      <c r="A799" s="22" t="s">
        <v>221</v>
      </c>
      <c r="B799" s="22"/>
      <c r="C799" s="22"/>
      <c r="D799" s="22" t="s">
        <v>222</v>
      </c>
      <c r="E799" s="22"/>
      <c r="F799" s="217"/>
      <c r="G799" s="217"/>
      <c r="H799" s="21"/>
      <c r="I799" s="22"/>
      <c r="J799" s="50"/>
    </row>
    <row r="800" spans="1:10" ht="18" customHeight="1" x14ac:dyDescent="0.25">
      <c r="A800" s="24" t="s">
        <v>223</v>
      </c>
      <c r="B800" s="23" t="s">
        <v>3</v>
      </c>
      <c r="C800" s="24" t="s">
        <v>4</v>
      </c>
      <c r="D800" s="24" t="s">
        <v>5</v>
      </c>
      <c r="E800" s="157" t="s">
        <v>636</v>
      </c>
      <c r="F800" s="157"/>
      <c r="G800" s="38" t="s">
        <v>6</v>
      </c>
      <c r="H800" s="23" t="s">
        <v>7</v>
      </c>
      <c r="I800" s="23" t="s">
        <v>8</v>
      </c>
      <c r="J800" s="23" t="s">
        <v>10</v>
      </c>
    </row>
    <row r="801" spans="1:10" ht="78" customHeight="1" x14ac:dyDescent="0.25">
      <c r="A801" s="48" t="s">
        <v>643</v>
      </c>
      <c r="B801" s="49" t="s">
        <v>224</v>
      </c>
      <c r="C801" s="48" t="s">
        <v>22</v>
      </c>
      <c r="D801" s="48" t="s">
        <v>225</v>
      </c>
      <c r="E801" s="213" t="s">
        <v>1246</v>
      </c>
      <c r="F801" s="213"/>
      <c r="G801" s="47" t="s">
        <v>24</v>
      </c>
      <c r="H801" s="46">
        <v>1</v>
      </c>
      <c r="I801" s="45">
        <v>271.70999999999998</v>
      </c>
      <c r="J801" s="45">
        <v>271.70999999999998</v>
      </c>
    </row>
    <row r="802" spans="1:10" ht="24" customHeight="1" x14ac:dyDescent="0.25">
      <c r="A802" s="43" t="s">
        <v>686</v>
      </c>
      <c r="B802" s="44" t="s">
        <v>685</v>
      </c>
      <c r="C802" s="43" t="s">
        <v>22</v>
      </c>
      <c r="D802" s="43" t="s">
        <v>684</v>
      </c>
      <c r="E802" s="215" t="s">
        <v>683</v>
      </c>
      <c r="F802" s="215"/>
      <c r="G802" s="42" t="s">
        <v>654</v>
      </c>
      <c r="H802" s="41">
        <v>0.15650900000000001</v>
      </c>
      <c r="I802" s="40">
        <v>15.17</v>
      </c>
      <c r="J802" s="40">
        <v>2.37</v>
      </c>
    </row>
    <row r="803" spans="1:10" ht="24" customHeight="1" x14ac:dyDescent="0.25">
      <c r="A803" s="43" t="s">
        <v>686</v>
      </c>
      <c r="B803" s="44" t="s">
        <v>688</v>
      </c>
      <c r="C803" s="43" t="s">
        <v>22</v>
      </c>
      <c r="D803" s="43" t="s">
        <v>687</v>
      </c>
      <c r="E803" s="215" t="s">
        <v>683</v>
      </c>
      <c r="F803" s="215"/>
      <c r="G803" s="42" t="s">
        <v>654</v>
      </c>
      <c r="H803" s="41">
        <v>0.31301800000000002</v>
      </c>
      <c r="I803" s="40">
        <v>18.88</v>
      </c>
      <c r="J803" s="40">
        <v>5.9</v>
      </c>
    </row>
    <row r="804" spans="1:10" ht="39" customHeight="1" x14ac:dyDescent="0.25">
      <c r="A804" s="36" t="s">
        <v>550</v>
      </c>
      <c r="B804" s="37" t="s">
        <v>1280</v>
      </c>
      <c r="C804" s="36" t="s">
        <v>22</v>
      </c>
      <c r="D804" s="36" t="s">
        <v>1279</v>
      </c>
      <c r="E804" s="211" t="s">
        <v>547</v>
      </c>
      <c r="F804" s="211"/>
      <c r="G804" s="35" t="s">
        <v>36</v>
      </c>
      <c r="H804" s="34">
        <v>9.1999999999999993</v>
      </c>
      <c r="I804" s="33">
        <v>0.15</v>
      </c>
      <c r="J804" s="33">
        <v>1.38</v>
      </c>
    </row>
    <row r="805" spans="1:10" ht="24" customHeight="1" x14ac:dyDescent="0.25">
      <c r="A805" s="36" t="s">
        <v>550</v>
      </c>
      <c r="B805" s="37" t="s">
        <v>1282</v>
      </c>
      <c r="C805" s="36" t="s">
        <v>22</v>
      </c>
      <c r="D805" s="36" t="s">
        <v>1281</v>
      </c>
      <c r="E805" s="211" t="s">
        <v>547</v>
      </c>
      <c r="F805" s="211"/>
      <c r="G805" s="35" t="s">
        <v>36</v>
      </c>
      <c r="H805" s="34">
        <v>0.66785709999999998</v>
      </c>
      <c r="I805" s="33">
        <v>22.34</v>
      </c>
      <c r="J805" s="33">
        <v>14.91</v>
      </c>
    </row>
    <row r="806" spans="1:10" ht="52.05" customHeight="1" x14ac:dyDescent="0.25">
      <c r="A806" s="36" t="s">
        <v>550</v>
      </c>
      <c r="B806" s="37" t="s">
        <v>1286</v>
      </c>
      <c r="C806" s="36" t="s">
        <v>22</v>
      </c>
      <c r="D806" s="36" t="s">
        <v>1285</v>
      </c>
      <c r="E806" s="211" t="s">
        <v>547</v>
      </c>
      <c r="F806" s="211"/>
      <c r="G806" s="35" t="s">
        <v>36</v>
      </c>
      <c r="H806" s="34">
        <v>0.83330000000000004</v>
      </c>
      <c r="I806" s="33">
        <v>296.60000000000002</v>
      </c>
      <c r="J806" s="33">
        <v>247.15</v>
      </c>
    </row>
    <row r="807" spans="1:10" x14ac:dyDescent="0.25">
      <c r="A807" s="31"/>
      <c r="B807" s="31"/>
      <c r="C807" s="31"/>
      <c r="D807" s="31"/>
      <c r="E807" s="31" t="s">
        <v>544</v>
      </c>
      <c r="F807" s="30">
        <v>6.43</v>
      </c>
      <c r="G807" s="31" t="s">
        <v>543</v>
      </c>
      <c r="H807" s="30">
        <v>0</v>
      </c>
      <c r="I807" s="31" t="s">
        <v>542</v>
      </c>
      <c r="J807" s="30">
        <v>6.43</v>
      </c>
    </row>
    <row r="808" spans="1:10" x14ac:dyDescent="0.25">
      <c r="A808" s="31"/>
      <c r="B808" s="31"/>
      <c r="C808" s="31"/>
      <c r="D808" s="31"/>
      <c r="E808" s="31" t="s">
        <v>541</v>
      </c>
      <c r="F808" s="30">
        <v>58.44</v>
      </c>
      <c r="G808" s="31"/>
      <c r="H808" s="212" t="s">
        <v>540</v>
      </c>
      <c r="I808" s="212"/>
      <c r="J808" s="30">
        <v>330.15</v>
      </c>
    </row>
    <row r="809" spans="1:10" ht="49.95" customHeight="1" thickBot="1" x14ac:dyDescent="0.3">
      <c r="A809" s="19"/>
      <c r="B809" s="19"/>
      <c r="C809" s="19"/>
      <c r="D809" s="19"/>
      <c r="E809" s="19"/>
      <c r="F809" s="19"/>
      <c r="G809" s="19" t="s">
        <v>539</v>
      </c>
      <c r="H809" s="29" t="s">
        <v>1284</v>
      </c>
      <c r="I809" s="19" t="s">
        <v>537</v>
      </c>
      <c r="J809" s="26">
        <v>5275.79</v>
      </c>
    </row>
    <row r="810" spans="1:10" ht="1.05" customHeight="1" thickTop="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</row>
    <row r="811" spans="1:10" ht="18" customHeight="1" x14ac:dyDescent="0.25">
      <c r="A811" s="24" t="s">
        <v>226</v>
      </c>
      <c r="B811" s="23" t="s">
        <v>3</v>
      </c>
      <c r="C811" s="24" t="s">
        <v>4</v>
      </c>
      <c r="D811" s="24" t="s">
        <v>5</v>
      </c>
      <c r="E811" s="157" t="s">
        <v>636</v>
      </c>
      <c r="F811" s="157"/>
      <c r="G811" s="38" t="s">
        <v>6</v>
      </c>
      <c r="H811" s="23" t="s">
        <v>7</v>
      </c>
      <c r="I811" s="23" t="s">
        <v>8</v>
      </c>
      <c r="J811" s="23" t="s">
        <v>10</v>
      </c>
    </row>
    <row r="812" spans="1:10" ht="64.95" customHeight="1" x14ac:dyDescent="0.25">
      <c r="A812" s="48" t="s">
        <v>643</v>
      </c>
      <c r="B812" s="49" t="s">
        <v>227</v>
      </c>
      <c r="C812" s="48" t="s">
        <v>22</v>
      </c>
      <c r="D812" s="48" t="s">
        <v>228</v>
      </c>
      <c r="E812" s="213" t="s">
        <v>1283</v>
      </c>
      <c r="F812" s="213"/>
      <c r="G812" s="47" t="s">
        <v>24</v>
      </c>
      <c r="H812" s="46">
        <v>1</v>
      </c>
      <c r="I812" s="45">
        <v>674.74</v>
      </c>
      <c r="J812" s="45">
        <v>674.74</v>
      </c>
    </row>
    <row r="813" spans="1:10" ht="24" customHeight="1" x14ac:dyDescent="0.25">
      <c r="A813" s="43" t="s">
        <v>686</v>
      </c>
      <c r="B813" s="44" t="s">
        <v>685</v>
      </c>
      <c r="C813" s="43" t="s">
        <v>22</v>
      </c>
      <c r="D813" s="43" t="s">
        <v>684</v>
      </c>
      <c r="E813" s="215" t="s">
        <v>683</v>
      </c>
      <c r="F813" s="215"/>
      <c r="G813" s="42" t="s">
        <v>654</v>
      </c>
      <c r="H813" s="41">
        <v>0.60738230000000004</v>
      </c>
      <c r="I813" s="40">
        <v>15.17</v>
      </c>
      <c r="J813" s="40">
        <v>9.2100000000000009</v>
      </c>
    </row>
    <row r="814" spans="1:10" ht="24" customHeight="1" x14ac:dyDescent="0.25">
      <c r="A814" s="43" t="s">
        <v>686</v>
      </c>
      <c r="B814" s="44" t="s">
        <v>688</v>
      </c>
      <c r="C814" s="43" t="s">
        <v>22</v>
      </c>
      <c r="D814" s="43" t="s">
        <v>687</v>
      </c>
      <c r="E814" s="215" t="s">
        <v>683</v>
      </c>
      <c r="F814" s="215"/>
      <c r="G814" s="42" t="s">
        <v>654</v>
      </c>
      <c r="H814" s="41">
        <v>1.2147646000000001</v>
      </c>
      <c r="I814" s="40">
        <v>18.88</v>
      </c>
      <c r="J814" s="40">
        <v>22.93</v>
      </c>
    </row>
    <row r="815" spans="1:10" ht="24" customHeight="1" x14ac:dyDescent="0.25">
      <c r="A815" s="36" t="s">
        <v>550</v>
      </c>
      <c r="B815" s="37" t="s">
        <v>1282</v>
      </c>
      <c r="C815" s="36" t="s">
        <v>22</v>
      </c>
      <c r="D815" s="36" t="s">
        <v>1281</v>
      </c>
      <c r="E815" s="211" t="s">
        <v>547</v>
      </c>
      <c r="F815" s="211"/>
      <c r="G815" s="35" t="s">
        <v>36</v>
      </c>
      <c r="H815" s="34">
        <v>0.90159999999999996</v>
      </c>
      <c r="I815" s="33">
        <v>22.34</v>
      </c>
      <c r="J815" s="33">
        <v>20.14</v>
      </c>
    </row>
    <row r="816" spans="1:10" ht="39" customHeight="1" x14ac:dyDescent="0.25">
      <c r="A816" s="36" t="s">
        <v>550</v>
      </c>
      <c r="B816" s="37" t="s">
        <v>1280</v>
      </c>
      <c r="C816" s="36" t="s">
        <v>22</v>
      </c>
      <c r="D816" s="36" t="s">
        <v>1279</v>
      </c>
      <c r="E816" s="211" t="s">
        <v>547</v>
      </c>
      <c r="F816" s="211"/>
      <c r="G816" s="35" t="s">
        <v>36</v>
      </c>
      <c r="H816" s="34">
        <v>24.4</v>
      </c>
      <c r="I816" s="33">
        <v>0.15</v>
      </c>
      <c r="J816" s="33">
        <v>3.66</v>
      </c>
    </row>
    <row r="817" spans="1:10" ht="25.95" customHeight="1" x14ac:dyDescent="0.25">
      <c r="A817" s="36" t="s">
        <v>550</v>
      </c>
      <c r="B817" s="37" t="s">
        <v>1278</v>
      </c>
      <c r="C817" s="36" t="s">
        <v>22</v>
      </c>
      <c r="D817" s="36" t="s">
        <v>1277</v>
      </c>
      <c r="E817" s="211" t="s">
        <v>547</v>
      </c>
      <c r="F817" s="211"/>
      <c r="G817" s="35" t="s">
        <v>24</v>
      </c>
      <c r="H817" s="34">
        <v>1.25</v>
      </c>
      <c r="I817" s="33">
        <v>495.04</v>
      </c>
      <c r="J817" s="33">
        <v>618.79999999999995</v>
      </c>
    </row>
    <row r="818" spans="1:10" x14ac:dyDescent="0.25">
      <c r="A818" s="31"/>
      <c r="B818" s="31"/>
      <c r="C818" s="31"/>
      <c r="D818" s="31"/>
      <c r="E818" s="31" t="s">
        <v>544</v>
      </c>
      <c r="F818" s="30">
        <v>24.99</v>
      </c>
      <c r="G818" s="31" t="s">
        <v>543</v>
      </c>
      <c r="H818" s="30">
        <v>0</v>
      </c>
      <c r="I818" s="31" t="s">
        <v>542</v>
      </c>
      <c r="J818" s="30">
        <v>24.99</v>
      </c>
    </row>
    <row r="819" spans="1:10" x14ac:dyDescent="0.25">
      <c r="A819" s="31"/>
      <c r="B819" s="31"/>
      <c r="C819" s="31"/>
      <c r="D819" s="31"/>
      <c r="E819" s="31" t="s">
        <v>541</v>
      </c>
      <c r="F819" s="30">
        <v>145.13</v>
      </c>
      <c r="G819" s="31"/>
      <c r="H819" s="212" t="s">
        <v>540</v>
      </c>
      <c r="I819" s="212"/>
      <c r="J819" s="30">
        <v>819.87</v>
      </c>
    </row>
    <row r="820" spans="1:10" ht="49.95" customHeight="1" thickBot="1" x14ac:dyDescent="0.3">
      <c r="A820" s="19"/>
      <c r="B820" s="19"/>
      <c r="C820" s="19"/>
      <c r="D820" s="19"/>
      <c r="E820" s="19"/>
      <c r="F820" s="19"/>
      <c r="G820" s="19" t="s">
        <v>539</v>
      </c>
      <c r="H820" s="29" t="s">
        <v>538</v>
      </c>
      <c r="I820" s="19" t="s">
        <v>537</v>
      </c>
      <c r="J820" s="26">
        <v>819.87</v>
      </c>
    </row>
    <row r="821" spans="1:10" ht="1.05" customHeight="1" thickTop="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</row>
    <row r="822" spans="1:10" ht="18" customHeight="1" x14ac:dyDescent="0.25">
      <c r="A822" s="24" t="s">
        <v>229</v>
      </c>
      <c r="B822" s="23" t="s">
        <v>3</v>
      </c>
      <c r="C822" s="24" t="s">
        <v>4</v>
      </c>
      <c r="D822" s="24" t="s">
        <v>5</v>
      </c>
      <c r="E822" s="157" t="s">
        <v>636</v>
      </c>
      <c r="F822" s="157"/>
      <c r="G822" s="38" t="s">
        <v>6</v>
      </c>
      <c r="H822" s="23" t="s">
        <v>7</v>
      </c>
      <c r="I822" s="23" t="s">
        <v>8</v>
      </c>
      <c r="J822" s="23" t="s">
        <v>10</v>
      </c>
    </row>
    <row r="823" spans="1:10" ht="25.95" customHeight="1" x14ac:dyDescent="0.25">
      <c r="A823" s="48" t="s">
        <v>643</v>
      </c>
      <c r="B823" s="49" t="s">
        <v>230</v>
      </c>
      <c r="C823" s="48" t="s">
        <v>34</v>
      </c>
      <c r="D823" s="48" t="s">
        <v>231</v>
      </c>
      <c r="E823" s="213" t="s">
        <v>1276</v>
      </c>
      <c r="F823" s="213"/>
      <c r="G823" s="47" t="s">
        <v>24</v>
      </c>
      <c r="H823" s="46">
        <v>1</v>
      </c>
      <c r="I823" s="45">
        <v>1190.42</v>
      </c>
      <c r="J823" s="45">
        <v>1190.42</v>
      </c>
    </row>
    <row r="824" spans="1:10" ht="24" customHeight="1" x14ac:dyDescent="0.25">
      <c r="A824" s="36" t="s">
        <v>550</v>
      </c>
      <c r="B824" s="37" t="s">
        <v>1275</v>
      </c>
      <c r="C824" s="36" t="s">
        <v>34</v>
      </c>
      <c r="D824" s="36" t="s">
        <v>1274</v>
      </c>
      <c r="E824" s="211" t="s">
        <v>565</v>
      </c>
      <c r="F824" s="211"/>
      <c r="G824" s="35" t="s">
        <v>654</v>
      </c>
      <c r="H824" s="34">
        <v>1.08</v>
      </c>
      <c r="I824" s="33">
        <v>15.15</v>
      </c>
      <c r="J824" s="33">
        <v>16.36</v>
      </c>
    </row>
    <row r="825" spans="1:10" ht="24" customHeight="1" x14ac:dyDescent="0.25">
      <c r="A825" s="36" t="s">
        <v>550</v>
      </c>
      <c r="B825" s="37" t="s">
        <v>1273</v>
      </c>
      <c r="C825" s="36" t="s">
        <v>34</v>
      </c>
      <c r="D825" s="36" t="s">
        <v>1272</v>
      </c>
      <c r="E825" s="211" t="s">
        <v>547</v>
      </c>
      <c r="F825" s="211"/>
      <c r="G825" s="35" t="s">
        <v>24</v>
      </c>
      <c r="H825" s="34">
        <v>1.1000000000000001</v>
      </c>
      <c r="I825" s="33">
        <v>585.57000000000005</v>
      </c>
      <c r="J825" s="33">
        <v>644.12</v>
      </c>
    </row>
    <row r="826" spans="1:10" ht="25.95" customHeight="1" x14ac:dyDescent="0.25">
      <c r="A826" s="36" t="s">
        <v>550</v>
      </c>
      <c r="B826" s="37" t="s">
        <v>1271</v>
      </c>
      <c r="C826" s="36" t="s">
        <v>34</v>
      </c>
      <c r="D826" s="36" t="s">
        <v>1270</v>
      </c>
      <c r="E826" s="211" t="s">
        <v>547</v>
      </c>
      <c r="F826" s="211"/>
      <c r="G826" s="35" t="s">
        <v>36</v>
      </c>
      <c r="H826" s="34">
        <v>1.2</v>
      </c>
      <c r="I826" s="33">
        <v>427.09</v>
      </c>
      <c r="J826" s="33">
        <v>512.5</v>
      </c>
    </row>
    <row r="827" spans="1:10" ht="24" customHeight="1" x14ac:dyDescent="0.25">
      <c r="A827" s="36" t="s">
        <v>550</v>
      </c>
      <c r="B827" s="37" t="s">
        <v>1269</v>
      </c>
      <c r="C827" s="36" t="s">
        <v>34</v>
      </c>
      <c r="D827" s="36" t="s">
        <v>1268</v>
      </c>
      <c r="E827" s="211" t="s">
        <v>565</v>
      </c>
      <c r="F827" s="211"/>
      <c r="G827" s="35" t="s">
        <v>654</v>
      </c>
      <c r="H827" s="34">
        <v>1.276</v>
      </c>
      <c r="I827" s="33">
        <v>13.67</v>
      </c>
      <c r="J827" s="33">
        <v>17.440000000000001</v>
      </c>
    </row>
    <row r="828" spans="1:10" x14ac:dyDescent="0.25">
      <c r="A828" s="31"/>
      <c r="B828" s="31"/>
      <c r="C828" s="31"/>
      <c r="D828" s="31"/>
      <c r="E828" s="31" t="s">
        <v>544</v>
      </c>
      <c r="F828" s="30">
        <v>33.799999999999997</v>
      </c>
      <c r="G828" s="31" t="s">
        <v>543</v>
      </c>
      <c r="H828" s="30">
        <v>0</v>
      </c>
      <c r="I828" s="31" t="s">
        <v>542</v>
      </c>
      <c r="J828" s="30">
        <v>33.799999999999997</v>
      </c>
    </row>
    <row r="829" spans="1:10" x14ac:dyDescent="0.25">
      <c r="A829" s="31"/>
      <c r="B829" s="31"/>
      <c r="C829" s="31"/>
      <c r="D829" s="31"/>
      <c r="E829" s="31" t="s">
        <v>541</v>
      </c>
      <c r="F829" s="30">
        <v>256.05</v>
      </c>
      <c r="G829" s="31"/>
      <c r="H829" s="212" t="s">
        <v>540</v>
      </c>
      <c r="I829" s="212"/>
      <c r="J829" s="30">
        <v>1446.47</v>
      </c>
    </row>
    <row r="830" spans="1:10" ht="49.95" customHeight="1" thickBot="1" x14ac:dyDescent="0.3">
      <c r="A830" s="19"/>
      <c r="B830" s="19"/>
      <c r="C830" s="19"/>
      <c r="D830" s="19"/>
      <c r="E830" s="19"/>
      <c r="F830" s="19"/>
      <c r="G830" s="19" t="s">
        <v>539</v>
      </c>
      <c r="H830" s="29" t="s">
        <v>1267</v>
      </c>
      <c r="I830" s="19" t="s">
        <v>537</v>
      </c>
      <c r="J830" s="26">
        <v>13524.49</v>
      </c>
    </row>
    <row r="831" spans="1:10" ht="1.05" customHeight="1" thickTop="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</row>
    <row r="832" spans="1:10" ht="18" customHeight="1" x14ac:dyDescent="0.25">
      <c r="A832" s="24" t="s">
        <v>232</v>
      </c>
      <c r="B832" s="23" t="s">
        <v>3</v>
      </c>
      <c r="C832" s="24" t="s">
        <v>4</v>
      </c>
      <c r="D832" s="24" t="s">
        <v>5</v>
      </c>
      <c r="E832" s="157" t="s">
        <v>636</v>
      </c>
      <c r="F832" s="157"/>
      <c r="G832" s="38" t="s">
        <v>6</v>
      </c>
      <c r="H832" s="23" t="s">
        <v>7</v>
      </c>
      <c r="I832" s="23" t="s">
        <v>8</v>
      </c>
      <c r="J832" s="23" t="s">
        <v>10</v>
      </c>
    </row>
    <row r="833" spans="1:10" ht="64.95" customHeight="1" x14ac:dyDescent="0.25">
      <c r="A833" s="48" t="s">
        <v>643</v>
      </c>
      <c r="B833" s="49" t="s">
        <v>233</v>
      </c>
      <c r="C833" s="48" t="s">
        <v>22</v>
      </c>
      <c r="D833" s="48" t="s">
        <v>234</v>
      </c>
      <c r="E833" s="213" t="s">
        <v>1246</v>
      </c>
      <c r="F833" s="213"/>
      <c r="G833" s="47" t="s">
        <v>36</v>
      </c>
      <c r="H833" s="46">
        <v>1</v>
      </c>
      <c r="I833" s="45">
        <v>743.04</v>
      </c>
      <c r="J833" s="45">
        <v>743.04</v>
      </c>
    </row>
    <row r="834" spans="1:10" ht="39" customHeight="1" x14ac:dyDescent="0.25">
      <c r="A834" s="43" t="s">
        <v>686</v>
      </c>
      <c r="B834" s="44" t="s">
        <v>1266</v>
      </c>
      <c r="C834" s="43" t="s">
        <v>22</v>
      </c>
      <c r="D834" s="43" t="s">
        <v>1265</v>
      </c>
      <c r="E834" s="215" t="s">
        <v>1246</v>
      </c>
      <c r="F834" s="215"/>
      <c r="G834" s="42" t="s">
        <v>36</v>
      </c>
      <c r="H834" s="41">
        <v>1</v>
      </c>
      <c r="I834" s="40">
        <v>103.72</v>
      </c>
      <c r="J834" s="40">
        <v>103.72</v>
      </c>
    </row>
    <row r="835" spans="1:10" ht="39" customHeight="1" x14ac:dyDescent="0.25">
      <c r="A835" s="43" t="s">
        <v>686</v>
      </c>
      <c r="B835" s="44" t="s">
        <v>1256</v>
      </c>
      <c r="C835" s="43" t="s">
        <v>22</v>
      </c>
      <c r="D835" s="43" t="s">
        <v>1255</v>
      </c>
      <c r="E835" s="215" t="s">
        <v>1246</v>
      </c>
      <c r="F835" s="215"/>
      <c r="G835" s="42" t="s">
        <v>40</v>
      </c>
      <c r="H835" s="41">
        <v>9.6</v>
      </c>
      <c r="I835" s="40">
        <v>8.07</v>
      </c>
      <c r="J835" s="40">
        <v>77.47</v>
      </c>
    </row>
    <row r="836" spans="1:10" ht="39" customHeight="1" x14ac:dyDescent="0.25">
      <c r="A836" s="43" t="s">
        <v>686</v>
      </c>
      <c r="B836" s="44" t="s">
        <v>1264</v>
      </c>
      <c r="C836" s="43" t="s">
        <v>22</v>
      </c>
      <c r="D836" s="43" t="s">
        <v>1263</v>
      </c>
      <c r="E836" s="215" t="s">
        <v>1246</v>
      </c>
      <c r="F836" s="215"/>
      <c r="G836" s="42" t="s">
        <v>36</v>
      </c>
      <c r="H836" s="41">
        <v>1</v>
      </c>
      <c r="I836" s="40">
        <v>277.95999999999998</v>
      </c>
      <c r="J836" s="40">
        <v>277.95999999999998</v>
      </c>
    </row>
    <row r="837" spans="1:10" ht="39" customHeight="1" x14ac:dyDescent="0.25">
      <c r="A837" s="43" t="s">
        <v>686</v>
      </c>
      <c r="B837" s="44" t="s">
        <v>1262</v>
      </c>
      <c r="C837" s="43" t="s">
        <v>22</v>
      </c>
      <c r="D837" s="43" t="s">
        <v>1261</v>
      </c>
      <c r="E837" s="215" t="s">
        <v>1246</v>
      </c>
      <c r="F837" s="215"/>
      <c r="G837" s="42" t="s">
        <v>36</v>
      </c>
      <c r="H837" s="41">
        <v>1</v>
      </c>
      <c r="I837" s="40">
        <v>283.89</v>
      </c>
      <c r="J837" s="40">
        <v>283.89</v>
      </c>
    </row>
    <row r="838" spans="1:10" x14ac:dyDescent="0.25">
      <c r="A838" s="31"/>
      <c r="B838" s="31"/>
      <c r="C838" s="31"/>
      <c r="D838" s="31"/>
      <c r="E838" s="31" t="s">
        <v>544</v>
      </c>
      <c r="F838" s="30">
        <v>147.44999999999999</v>
      </c>
      <c r="G838" s="31" t="s">
        <v>543</v>
      </c>
      <c r="H838" s="30">
        <v>0</v>
      </c>
      <c r="I838" s="31" t="s">
        <v>542</v>
      </c>
      <c r="J838" s="30">
        <v>147.44999999999999</v>
      </c>
    </row>
    <row r="839" spans="1:10" x14ac:dyDescent="0.25">
      <c r="A839" s="31"/>
      <c r="B839" s="31"/>
      <c r="C839" s="31"/>
      <c r="D839" s="31"/>
      <c r="E839" s="31" t="s">
        <v>541</v>
      </c>
      <c r="F839" s="30">
        <v>159.82</v>
      </c>
      <c r="G839" s="31"/>
      <c r="H839" s="212" t="s">
        <v>540</v>
      </c>
      <c r="I839" s="212"/>
      <c r="J839" s="30">
        <v>902.86</v>
      </c>
    </row>
    <row r="840" spans="1:10" ht="49.95" customHeight="1" thickBot="1" x14ac:dyDescent="0.3">
      <c r="A840" s="19"/>
      <c r="B840" s="19"/>
      <c r="C840" s="19"/>
      <c r="D840" s="19"/>
      <c r="E840" s="19"/>
      <c r="F840" s="19"/>
      <c r="G840" s="19" t="s">
        <v>539</v>
      </c>
      <c r="H840" s="29" t="s">
        <v>664</v>
      </c>
      <c r="I840" s="19" t="s">
        <v>537</v>
      </c>
      <c r="J840" s="26">
        <v>3611.44</v>
      </c>
    </row>
    <row r="841" spans="1:10" ht="1.05" customHeight="1" thickTop="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</row>
    <row r="842" spans="1:10" ht="18" customHeight="1" x14ac:dyDescent="0.25">
      <c r="A842" s="24" t="s">
        <v>235</v>
      </c>
      <c r="B842" s="23" t="s">
        <v>3</v>
      </c>
      <c r="C842" s="24" t="s">
        <v>4</v>
      </c>
      <c r="D842" s="24" t="s">
        <v>5</v>
      </c>
      <c r="E842" s="157" t="s">
        <v>636</v>
      </c>
      <c r="F842" s="157"/>
      <c r="G842" s="38" t="s">
        <v>6</v>
      </c>
      <c r="H842" s="23" t="s">
        <v>7</v>
      </c>
      <c r="I842" s="23" t="s">
        <v>8</v>
      </c>
      <c r="J842" s="23" t="s">
        <v>10</v>
      </c>
    </row>
    <row r="843" spans="1:10" ht="64.95" customHeight="1" x14ac:dyDescent="0.25">
      <c r="A843" s="48" t="s">
        <v>643</v>
      </c>
      <c r="B843" s="49" t="s">
        <v>236</v>
      </c>
      <c r="C843" s="48" t="s">
        <v>22</v>
      </c>
      <c r="D843" s="48" t="s">
        <v>237</v>
      </c>
      <c r="E843" s="213" t="s">
        <v>1246</v>
      </c>
      <c r="F843" s="213"/>
      <c r="G843" s="47" t="s">
        <v>36</v>
      </c>
      <c r="H843" s="46">
        <v>1</v>
      </c>
      <c r="I843" s="45">
        <v>808.57</v>
      </c>
      <c r="J843" s="45">
        <v>808.57</v>
      </c>
    </row>
    <row r="844" spans="1:10" ht="39" customHeight="1" x14ac:dyDescent="0.25">
      <c r="A844" s="43" t="s">
        <v>686</v>
      </c>
      <c r="B844" s="44" t="s">
        <v>1262</v>
      </c>
      <c r="C844" s="43" t="s">
        <v>22</v>
      </c>
      <c r="D844" s="43" t="s">
        <v>1261</v>
      </c>
      <c r="E844" s="215" t="s">
        <v>1246</v>
      </c>
      <c r="F844" s="215"/>
      <c r="G844" s="42" t="s">
        <v>36</v>
      </c>
      <c r="H844" s="41">
        <v>1</v>
      </c>
      <c r="I844" s="40">
        <v>283.89</v>
      </c>
      <c r="J844" s="40">
        <v>283.89</v>
      </c>
    </row>
    <row r="845" spans="1:10" ht="39" customHeight="1" x14ac:dyDescent="0.25">
      <c r="A845" s="43" t="s">
        <v>686</v>
      </c>
      <c r="B845" s="44" t="s">
        <v>1260</v>
      </c>
      <c r="C845" s="43" t="s">
        <v>22</v>
      </c>
      <c r="D845" s="43" t="s">
        <v>1259</v>
      </c>
      <c r="E845" s="215" t="s">
        <v>1246</v>
      </c>
      <c r="F845" s="215"/>
      <c r="G845" s="42" t="s">
        <v>36</v>
      </c>
      <c r="H845" s="41">
        <v>1</v>
      </c>
      <c r="I845" s="40">
        <v>118.4</v>
      </c>
      <c r="J845" s="40">
        <v>118.4</v>
      </c>
    </row>
    <row r="846" spans="1:10" ht="39" customHeight="1" x14ac:dyDescent="0.25">
      <c r="A846" s="43" t="s">
        <v>686</v>
      </c>
      <c r="B846" s="44" t="s">
        <v>1258</v>
      </c>
      <c r="C846" s="43" t="s">
        <v>22</v>
      </c>
      <c r="D846" s="43" t="s">
        <v>1257</v>
      </c>
      <c r="E846" s="215" t="s">
        <v>1246</v>
      </c>
      <c r="F846" s="215"/>
      <c r="G846" s="42" t="s">
        <v>36</v>
      </c>
      <c r="H846" s="41">
        <v>1</v>
      </c>
      <c r="I846" s="40">
        <v>325.58</v>
      </c>
      <c r="J846" s="40">
        <v>325.58</v>
      </c>
    </row>
    <row r="847" spans="1:10" ht="39" customHeight="1" x14ac:dyDescent="0.25">
      <c r="A847" s="43" t="s">
        <v>686</v>
      </c>
      <c r="B847" s="44" t="s">
        <v>1256</v>
      </c>
      <c r="C847" s="43" t="s">
        <v>22</v>
      </c>
      <c r="D847" s="43" t="s">
        <v>1255</v>
      </c>
      <c r="E847" s="215" t="s">
        <v>1246</v>
      </c>
      <c r="F847" s="215"/>
      <c r="G847" s="42" t="s">
        <v>40</v>
      </c>
      <c r="H847" s="41">
        <v>10</v>
      </c>
      <c r="I847" s="40">
        <v>8.07</v>
      </c>
      <c r="J847" s="40">
        <v>80.7</v>
      </c>
    </row>
    <row r="848" spans="1:10" x14ac:dyDescent="0.25">
      <c r="A848" s="31"/>
      <c r="B848" s="31"/>
      <c r="C848" s="31"/>
      <c r="D848" s="31"/>
      <c r="E848" s="31" t="s">
        <v>544</v>
      </c>
      <c r="F848" s="30">
        <v>157.76</v>
      </c>
      <c r="G848" s="31" t="s">
        <v>543</v>
      </c>
      <c r="H848" s="30">
        <v>0</v>
      </c>
      <c r="I848" s="31" t="s">
        <v>542</v>
      </c>
      <c r="J848" s="30">
        <v>157.76</v>
      </c>
    </row>
    <row r="849" spans="1:10" x14ac:dyDescent="0.25">
      <c r="A849" s="31"/>
      <c r="B849" s="31"/>
      <c r="C849" s="31"/>
      <c r="D849" s="31"/>
      <c r="E849" s="31" t="s">
        <v>541</v>
      </c>
      <c r="F849" s="30">
        <v>173.92</v>
      </c>
      <c r="G849" s="31"/>
      <c r="H849" s="212" t="s">
        <v>540</v>
      </c>
      <c r="I849" s="212"/>
      <c r="J849" s="30">
        <v>982.49</v>
      </c>
    </row>
    <row r="850" spans="1:10" ht="49.95" customHeight="1" thickBot="1" x14ac:dyDescent="0.3">
      <c r="A850" s="19"/>
      <c r="B850" s="19"/>
      <c r="C850" s="19"/>
      <c r="D850" s="19"/>
      <c r="E850" s="19"/>
      <c r="F850" s="19"/>
      <c r="G850" s="19" t="s">
        <v>539</v>
      </c>
      <c r="H850" s="29" t="s">
        <v>538</v>
      </c>
      <c r="I850" s="19" t="s">
        <v>537</v>
      </c>
      <c r="J850" s="26">
        <v>982.49</v>
      </c>
    </row>
    <row r="851" spans="1:10" ht="1.05" customHeight="1" thickTop="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</row>
    <row r="852" spans="1:10" ht="18" customHeight="1" x14ac:dyDescent="0.25">
      <c r="A852" s="24" t="s">
        <v>238</v>
      </c>
      <c r="B852" s="23" t="s">
        <v>3</v>
      </c>
      <c r="C852" s="24" t="s">
        <v>4</v>
      </c>
      <c r="D852" s="24" t="s">
        <v>5</v>
      </c>
      <c r="E852" s="157" t="s">
        <v>636</v>
      </c>
      <c r="F852" s="157"/>
      <c r="G852" s="38" t="s">
        <v>6</v>
      </c>
      <c r="H852" s="23" t="s">
        <v>7</v>
      </c>
      <c r="I852" s="23" t="s">
        <v>8</v>
      </c>
      <c r="J852" s="23" t="s">
        <v>10</v>
      </c>
    </row>
    <row r="853" spans="1:10" ht="64.95" customHeight="1" x14ac:dyDescent="0.25">
      <c r="A853" s="48" t="s">
        <v>643</v>
      </c>
      <c r="B853" s="49" t="s">
        <v>239</v>
      </c>
      <c r="C853" s="48" t="s">
        <v>22</v>
      </c>
      <c r="D853" s="48" t="s">
        <v>240</v>
      </c>
      <c r="E853" s="213" t="s">
        <v>1246</v>
      </c>
      <c r="F853" s="213"/>
      <c r="G853" s="47" t="s">
        <v>36</v>
      </c>
      <c r="H853" s="46">
        <v>1</v>
      </c>
      <c r="I853" s="45">
        <v>640.41999999999996</v>
      </c>
      <c r="J853" s="45">
        <v>640.41999999999996</v>
      </c>
    </row>
    <row r="854" spans="1:10" ht="39" customHeight="1" x14ac:dyDescent="0.25">
      <c r="A854" s="43" t="s">
        <v>686</v>
      </c>
      <c r="B854" s="44" t="s">
        <v>1254</v>
      </c>
      <c r="C854" s="43" t="s">
        <v>22</v>
      </c>
      <c r="D854" s="43" t="s">
        <v>1253</v>
      </c>
      <c r="E854" s="215" t="s">
        <v>1246</v>
      </c>
      <c r="F854" s="215"/>
      <c r="G854" s="42" t="s">
        <v>40</v>
      </c>
      <c r="H854" s="41">
        <v>9.8000000000000007</v>
      </c>
      <c r="I854" s="40">
        <v>5.55</v>
      </c>
      <c r="J854" s="40">
        <v>54.39</v>
      </c>
    </row>
    <row r="855" spans="1:10" ht="39" customHeight="1" x14ac:dyDescent="0.25">
      <c r="A855" s="43" t="s">
        <v>686</v>
      </c>
      <c r="B855" s="44" t="s">
        <v>1252</v>
      </c>
      <c r="C855" s="43" t="s">
        <v>22</v>
      </c>
      <c r="D855" s="43" t="s">
        <v>1251</v>
      </c>
      <c r="E855" s="215" t="s">
        <v>1246</v>
      </c>
      <c r="F855" s="215"/>
      <c r="G855" s="42" t="s">
        <v>36</v>
      </c>
      <c r="H855" s="41">
        <v>1</v>
      </c>
      <c r="I855" s="40">
        <v>61.39</v>
      </c>
      <c r="J855" s="40">
        <v>61.39</v>
      </c>
    </row>
    <row r="856" spans="1:10" ht="39" customHeight="1" x14ac:dyDescent="0.25">
      <c r="A856" s="43" t="s">
        <v>686</v>
      </c>
      <c r="B856" s="44" t="s">
        <v>1250</v>
      </c>
      <c r="C856" s="43" t="s">
        <v>22</v>
      </c>
      <c r="D856" s="43" t="s">
        <v>1249</v>
      </c>
      <c r="E856" s="215" t="s">
        <v>1246</v>
      </c>
      <c r="F856" s="215"/>
      <c r="G856" s="42" t="s">
        <v>36</v>
      </c>
      <c r="H856" s="41">
        <v>1</v>
      </c>
      <c r="I856" s="40">
        <v>296.94</v>
      </c>
      <c r="J856" s="40">
        <v>296.94</v>
      </c>
    </row>
    <row r="857" spans="1:10" ht="39" customHeight="1" x14ac:dyDescent="0.25">
      <c r="A857" s="43" t="s">
        <v>686</v>
      </c>
      <c r="B857" s="44" t="s">
        <v>1248</v>
      </c>
      <c r="C857" s="43" t="s">
        <v>22</v>
      </c>
      <c r="D857" s="43" t="s">
        <v>1247</v>
      </c>
      <c r="E857" s="215" t="s">
        <v>1246</v>
      </c>
      <c r="F857" s="215"/>
      <c r="G857" s="42" t="s">
        <v>36</v>
      </c>
      <c r="H857" s="41">
        <v>1</v>
      </c>
      <c r="I857" s="40">
        <v>227.7</v>
      </c>
      <c r="J857" s="40">
        <v>227.7</v>
      </c>
    </row>
    <row r="858" spans="1:10" x14ac:dyDescent="0.25">
      <c r="A858" s="31"/>
      <c r="B858" s="31"/>
      <c r="C858" s="31"/>
      <c r="D858" s="31"/>
      <c r="E858" s="31" t="s">
        <v>544</v>
      </c>
      <c r="F858" s="30">
        <v>150.51</v>
      </c>
      <c r="G858" s="31" t="s">
        <v>543</v>
      </c>
      <c r="H858" s="30">
        <v>0</v>
      </c>
      <c r="I858" s="31" t="s">
        <v>542</v>
      </c>
      <c r="J858" s="30">
        <v>150.51</v>
      </c>
    </row>
    <row r="859" spans="1:10" x14ac:dyDescent="0.25">
      <c r="A859" s="31"/>
      <c r="B859" s="31"/>
      <c r="C859" s="31"/>
      <c r="D859" s="31"/>
      <c r="E859" s="31" t="s">
        <v>541</v>
      </c>
      <c r="F859" s="30">
        <v>137.75</v>
      </c>
      <c r="G859" s="31"/>
      <c r="H859" s="212" t="s">
        <v>540</v>
      </c>
      <c r="I859" s="212"/>
      <c r="J859" s="30">
        <v>778.17</v>
      </c>
    </row>
    <row r="860" spans="1:10" ht="49.95" customHeight="1" thickBot="1" x14ac:dyDescent="0.3">
      <c r="A860" s="19"/>
      <c r="B860" s="19"/>
      <c r="C860" s="19"/>
      <c r="D860" s="19"/>
      <c r="E860" s="19"/>
      <c r="F860" s="19"/>
      <c r="G860" s="19" t="s">
        <v>539</v>
      </c>
      <c r="H860" s="29" t="s">
        <v>1016</v>
      </c>
      <c r="I860" s="19" t="s">
        <v>537</v>
      </c>
      <c r="J860" s="26">
        <v>2334.5100000000002</v>
      </c>
    </row>
    <row r="861" spans="1:10" ht="1.05" customHeight="1" thickTop="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</row>
    <row r="862" spans="1:10" ht="18" customHeight="1" x14ac:dyDescent="0.25">
      <c r="A862" s="24" t="s">
        <v>241</v>
      </c>
      <c r="B862" s="23" t="s">
        <v>3</v>
      </c>
      <c r="C862" s="24" t="s">
        <v>4</v>
      </c>
      <c r="D862" s="24" t="s">
        <v>5</v>
      </c>
      <c r="E862" s="157" t="s">
        <v>636</v>
      </c>
      <c r="F862" s="157"/>
      <c r="G862" s="38" t="s">
        <v>6</v>
      </c>
      <c r="H862" s="23" t="s">
        <v>7</v>
      </c>
      <c r="I862" s="23" t="s">
        <v>8</v>
      </c>
      <c r="J862" s="23" t="s">
        <v>10</v>
      </c>
    </row>
    <row r="863" spans="1:10" ht="24" customHeight="1" x14ac:dyDescent="0.25">
      <c r="A863" s="48" t="s">
        <v>643</v>
      </c>
      <c r="B863" s="49" t="s">
        <v>242</v>
      </c>
      <c r="C863" s="48" t="s">
        <v>34</v>
      </c>
      <c r="D863" s="48" t="s">
        <v>243</v>
      </c>
      <c r="E863" s="213" t="s">
        <v>1245</v>
      </c>
      <c r="F863" s="213"/>
      <c r="G863" s="47" t="s">
        <v>36</v>
      </c>
      <c r="H863" s="46">
        <v>1</v>
      </c>
      <c r="I863" s="45">
        <v>1125.6500000000001</v>
      </c>
      <c r="J863" s="45">
        <f>SUM(J864:J873)</f>
        <v>1125.6600000000001</v>
      </c>
    </row>
    <row r="864" spans="1:10" ht="25.95" customHeight="1" x14ac:dyDescent="0.25">
      <c r="A864" s="36" t="s">
        <v>550</v>
      </c>
      <c r="B864" s="37" t="s">
        <v>1244</v>
      </c>
      <c r="C864" s="36" t="s">
        <v>34</v>
      </c>
      <c r="D864" s="36" t="s">
        <v>1243</v>
      </c>
      <c r="E864" s="211" t="s">
        <v>547</v>
      </c>
      <c r="F864" s="211"/>
      <c r="G864" s="35" t="s">
        <v>40</v>
      </c>
      <c r="H864" s="34">
        <v>0.98</v>
      </c>
      <c r="I864" s="33">
        <v>57.38</v>
      </c>
      <c r="J864" s="33">
        <v>56.23</v>
      </c>
    </row>
    <row r="865" spans="1:10" ht="25.95" customHeight="1" x14ac:dyDescent="0.25">
      <c r="A865" s="36" t="s">
        <v>550</v>
      </c>
      <c r="B865" s="37" t="s">
        <v>1242</v>
      </c>
      <c r="C865" s="36" t="s">
        <v>34</v>
      </c>
      <c r="D865" s="36" t="s">
        <v>1241</v>
      </c>
      <c r="E865" s="211" t="s">
        <v>547</v>
      </c>
      <c r="F865" s="211"/>
      <c r="G865" s="35" t="s">
        <v>40</v>
      </c>
      <c r="H865" s="34">
        <v>12.76</v>
      </c>
      <c r="I865" s="33">
        <v>22.17</v>
      </c>
      <c r="J865" s="33">
        <v>282.88</v>
      </c>
    </row>
    <row r="866" spans="1:10" ht="25.95" customHeight="1" x14ac:dyDescent="0.25">
      <c r="A866" s="36" t="s">
        <v>550</v>
      </c>
      <c r="B866" s="37" t="s">
        <v>1240</v>
      </c>
      <c r="C866" s="36" t="s">
        <v>34</v>
      </c>
      <c r="D866" s="36" t="s">
        <v>1239</v>
      </c>
      <c r="E866" s="211" t="s">
        <v>547</v>
      </c>
      <c r="F866" s="211"/>
      <c r="G866" s="35" t="s">
        <v>36</v>
      </c>
      <c r="H866" s="34">
        <v>6</v>
      </c>
      <c r="I866" s="33">
        <v>0.63</v>
      </c>
      <c r="J866" s="33">
        <v>3.79</v>
      </c>
    </row>
    <row r="867" spans="1:10" ht="24" customHeight="1" x14ac:dyDescent="0.25">
      <c r="A867" s="36" t="s">
        <v>550</v>
      </c>
      <c r="B867" s="37" t="s">
        <v>1238</v>
      </c>
      <c r="C867" s="36" t="s">
        <v>34</v>
      </c>
      <c r="D867" s="36" t="s">
        <v>1237</v>
      </c>
      <c r="E867" s="211" t="s">
        <v>547</v>
      </c>
      <c r="F867" s="211"/>
      <c r="G867" s="35" t="s">
        <v>44</v>
      </c>
      <c r="H867" s="34">
        <v>1.2E-2</v>
      </c>
      <c r="I867" s="33">
        <v>105.45</v>
      </c>
      <c r="J867" s="33">
        <v>1.26</v>
      </c>
    </row>
    <row r="868" spans="1:10" ht="25.95" customHeight="1" x14ac:dyDescent="0.25">
      <c r="A868" s="36" t="s">
        <v>550</v>
      </c>
      <c r="B868" s="37" t="s">
        <v>1236</v>
      </c>
      <c r="C868" s="36" t="s">
        <v>34</v>
      </c>
      <c r="D868" s="36" t="s">
        <v>1235</v>
      </c>
      <c r="E868" s="211" t="s">
        <v>547</v>
      </c>
      <c r="F868" s="211"/>
      <c r="G868" s="35" t="s">
        <v>36</v>
      </c>
      <c r="H868" s="34">
        <v>1</v>
      </c>
      <c r="I868" s="33">
        <v>107.82</v>
      </c>
      <c r="J868" s="33">
        <v>107.82</v>
      </c>
    </row>
    <row r="869" spans="1:10" ht="24" customHeight="1" x14ac:dyDescent="0.25">
      <c r="A869" s="36" t="s">
        <v>550</v>
      </c>
      <c r="B869" s="37" t="s">
        <v>1234</v>
      </c>
      <c r="C869" s="36" t="s">
        <v>34</v>
      </c>
      <c r="D869" s="36" t="s">
        <v>1233</v>
      </c>
      <c r="E869" s="211" t="s">
        <v>547</v>
      </c>
      <c r="F869" s="211"/>
      <c r="G869" s="35" t="s">
        <v>40</v>
      </c>
      <c r="H869" s="34">
        <v>0.9</v>
      </c>
      <c r="I869" s="33">
        <v>9</v>
      </c>
      <c r="J869" s="33">
        <v>8.1</v>
      </c>
    </row>
    <row r="870" spans="1:10" ht="24" customHeight="1" x14ac:dyDescent="0.25">
      <c r="A870" s="36" t="s">
        <v>550</v>
      </c>
      <c r="B870" s="37" t="s">
        <v>1232</v>
      </c>
      <c r="C870" s="36" t="s">
        <v>34</v>
      </c>
      <c r="D870" s="36" t="s">
        <v>1231</v>
      </c>
      <c r="E870" s="211" t="s">
        <v>547</v>
      </c>
      <c r="F870" s="211"/>
      <c r="G870" s="35" t="s">
        <v>53</v>
      </c>
      <c r="H870" s="34">
        <v>5.1840000000000002</v>
      </c>
      <c r="I870" s="33">
        <v>0.52</v>
      </c>
      <c r="J870" s="33">
        <v>2.69</v>
      </c>
    </row>
    <row r="871" spans="1:10" ht="24" customHeight="1" x14ac:dyDescent="0.25">
      <c r="A871" s="36" t="s">
        <v>550</v>
      </c>
      <c r="B871" s="37" t="s">
        <v>1230</v>
      </c>
      <c r="C871" s="36" t="s">
        <v>34</v>
      </c>
      <c r="D871" s="36" t="s">
        <v>1229</v>
      </c>
      <c r="E871" s="211" t="s">
        <v>565</v>
      </c>
      <c r="F871" s="211"/>
      <c r="G871" s="35" t="s">
        <v>654</v>
      </c>
      <c r="H871" s="34">
        <v>17.667000000000002</v>
      </c>
      <c r="I871" s="33">
        <v>15.15</v>
      </c>
      <c r="J871" s="33">
        <v>267.64999999999998</v>
      </c>
    </row>
    <row r="872" spans="1:10" ht="25.95" customHeight="1" x14ac:dyDescent="0.25">
      <c r="A872" s="36" t="s">
        <v>550</v>
      </c>
      <c r="B872" s="37" t="s">
        <v>1228</v>
      </c>
      <c r="C872" s="36" t="s">
        <v>34</v>
      </c>
      <c r="D872" s="36" t="s">
        <v>1227</v>
      </c>
      <c r="E872" s="211" t="s">
        <v>547</v>
      </c>
      <c r="F872" s="211"/>
      <c r="G872" s="35" t="s">
        <v>36</v>
      </c>
      <c r="H872" s="34">
        <v>1</v>
      </c>
      <c r="I872" s="33">
        <v>224.85</v>
      </c>
      <c r="J872" s="33">
        <v>224.85</v>
      </c>
    </row>
    <row r="873" spans="1:10" ht="24" customHeight="1" x14ac:dyDescent="0.25">
      <c r="A873" s="36" t="s">
        <v>550</v>
      </c>
      <c r="B873" s="37" t="s">
        <v>1226</v>
      </c>
      <c r="C873" s="36" t="s">
        <v>34</v>
      </c>
      <c r="D873" s="36" t="s">
        <v>1222</v>
      </c>
      <c r="E873" s="211" t="s">
        <v>565</v>
      </c>
      <c r="F873" s="211"/>
      <c r="G873" s="35" t="s">
        <v>654</v>
      </c>
      <c r="H873" s="34">
        <v>12.465</v>
      </c>
      <c r="I873" s="33">
        <v>13.67</v>
      </c>
      <c r="J873" s="33">
        <v>170.39</v>
      </c>
    </row>
    <row r="874" spans="1:10" x14ac:dyDescent="0.25">
      <c r="A874" s="31"/>
      <c r="B874" s="31"/>
      <c r="C874" s="31"/>
      <c r="D874" s="31"/>
      <c r="E874" s="31" t="s">
        <v>544</v>
      </c>
      <c r="F874" s="30">
        <v>438.04</v>
      </c>
      <c r="G874" s="31" t="s">
        <v>543</v>
      </c>
      <c r="H874" s="30">
        <v>0</v>
      </c>
      <c r="I874" s="31" t="s">
        <v>542</v>
      </c>
      <c r="J874" s="30">
        <v>438.04</v>
      </c>
    </row>
    <row r="875" spans="1:10" x14ac:dyDescent="0.25">
      <c r="A875" s="31"/>
      <c r="B875" s="31"/>
      <c r="C875" s="31"/>
      <c r="D875" s="31"/>
      <c r="E875" s="31" t="s">
        <v>541</v>
      </c>
      <c r="F875" s="30">
        <v>242.12</v>
      </c>
      <c r="G875" s="31"/>
      <c r="H875" s="212" t="s">
        <v>540</v>
      </c>
      <c r="I875" s="212"/>
      <c r="J875" s="30">
        <f>'Orçamento Sintético'!I83</f>
        <v>1367.78</v>
      </c>
    </row>
    <row r="876" spans="1:10" ht="49.95" customHeight="1" thickBot="1" x14ac:dyDescent="0.3">
      <c r="A876" s="19"/>
      <c r="B876" s="19"/>
      <c r="C876" s="19"/>
      <c r="D876" s="19"/>
      <c r="E876" s="19"/>
      <c r="F876" s="19"/>
      <c r="G876" s="19" t="s">
        <v>539</v>
      </c>
      <c r="H876" s="29" t="s">
        <v>538</v>
      </c>
      <c r="I876" s="19" t="s">
        <v>537</v>
      </c>
      <c r="J876" s="26">
        <f>J875</f>
        <v>1367.78</v>
      </c>
    </row>
    <row r="877" spans="1:10" ht="1.05" customHeight="1" thickTop="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</row>
    <row r="878" spans="1:10" ht="18" customHeight="1" x14ac:dyDescent="0.25">
      <c r="A878" s="24"/>
      <c r="B878" s="23" t="s">
        <v>3</v>
      </c>
      <c r="C878" s="24" t="s">
        <v>4</v>
      </c>
      <c r="D878" s="24" t="s">
        <v>5</v>
      </c>
      <c r="E878" s="157" t="s">
        <v>636</v>
      </c>
      <c r="F878" s="157"/>
      <c r="G878" s="38" t="s">
        <v>6</v>
      </c>
      <c r="H878" s="23" t="s">
        <v>7</v>
      </c>
      <c r="I878" s="23" t="s">
        <v>8</v>
      </c>
      <c r="J878" s="23" t="s">
        <v>10</v>
      </c>
    </row>
    <row r="879" spans="1:10" ht="39" customHeight="1" x14ac:dyDescent="0.25">
      <c r="A879" s="48" t="s">
        <v>550</v>
      </c>
      <c r="B879" s="49" t="s">
        <v>245</v>
      </c>
      <c r="C879" s="48" t="s">
        <v>108</v>
      </c>
      <c r="D879" s="48" t="s">
        <v>246</v>
      </c>
      <c r="E879" s="213" t="s">
        <v>547</v>
      </c>
      <c r="F879" s="213"/>
      <c r="G879" s="47" t="s">
        <v>110</v>
      </c>
      <c r="H879" s="46">
        <v>1</v>
      </c>
      <c r="I879" s="45">
        <f>'Orçamento Sintético'!G84</f>
        <v>1911.34</v>
      </c>
      <c r="J879" s="45">
        <f>I879</f>
        <v>1911.34</v>
      </c>
    </row>
    <row r="880" spans="1:10" x14ac:dyDescent="0.25">
      <c r="A880" s="31"/>
      <c r="B880" s="31"/>
      <c r="C880" s="31"/>
      <c r="D880" s="31"/>
      <c r="E880" s="31" t="s">
        <v>544</v>
      </c>
      <c r="F880" s="30">
        <v>0</v>
      </c>
      <c r="G880" s="31" t="s">
        <v>543</v>
      </c>
      <c r="H880" s="30">
        <v>0</v>
      </c>
      <c r="I880" s="31" t="s">
        <v>542</v>
      </c>
      <c r="J880" s="30">
        <v>0</v>
      </c>
    </row>
    <row r="881" spans="1:10" x14ac:dyDescent="0.25">
      <c r="A881" s="31"/>
      <c r="B881" s="31"/>
      <c r="C881" s="31"/>
      <c r="D881" s="31"/>
      <c r="E881" s="31" t="s">
        <v>541</v>
      </c>
      <c r="F881" s="30"/>
      <c r="G881" s="31"/>
      <c r="H881" s="212" t="s">
        <v>540</v>
      </c>
      <c r="I881" s="212"/>
      <c r="J881" s="30">
        <f>'Orçamento Sintético'!H84</f>
        <v>2322.46</v>
      </c>
    </row>
    <row r="882" spans="1:10" ht="49.95" customHeight="1" thickBot="1" x14ac:dyDescent="0.3">
      <c r="A882" s="19"/>
      <c r="B882" s="19"/>
      <c r="C882" s="19"/>
      <c r="D882" s="19"/>
      <c r="E882" s="19"/>
      <c r="F882" s="19"/>
      <c r="G882" s="19" t="s">
        <v>539</v>
      </c>
      <c r="H882" s="29" t="s">
        <v>988</v>
      </c>
      <c r="I882" s="19" t="s">
        <v>537</v>
      </c>
      <c r="J882" s="26">
        <f>'Orçamento Sintético'!I84</f>
        <v>4644.92</v>
      </c>
    </row>
    <row r="883" spans="1:10" ht="1.05" customHeight="1" thickTop="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</row>
    <row r="884" spans="1:10" ht="18" customHeight="1" x14ac:dyDescent="0.25">
      <c r="A884" s="24"/>
      <c r="B884" s="23" t="s">
        <v>3</v>
      </c>
      <c r="C884" s="24" t="s">
        <v>4</v>
      </c>
      <c r="D884" s="24" t="s">
        <v>5</v>
      </c>
      <c r="E884" s="157" t="s">
        <v>636</v>
      </c>
      <c r="F884" s="157"/>
      <c r="G884" s="38" t="s">
        <v>6</v>
      </c>
      <c r="H884" s="23" t="s">
        <v>7</v>
      </c>
      <c r="I884" s="23" t="s">
        <v>8</v>
      </c>
      <c r="J884" s="23" t="s">
        <v>10</v>
      </c>
    </row>
    <row r="885" spans="1:10" ht="39" customHeight="1" x14ac:dyDescent="0.25">
      <c r="A885" s="48" t="s">
        <v>550</v>
      </c>
      <c r="B885" s="49" t="s">
        <v>248</v>
      </c>
      <c r="C885" s="48" t="s">
        <v>108</v>
      </c>
      <c r="D885" s="48" t="s">
        <v>249</v>
      </c>
      <c r="E885" s="213" t="s">
        <v>547</v>
      </c>
      <c r="F885" s="213"/>
      <c r="G885" s="47" t="s">
        <v>110</v>
      </c>
      <c r="H885" s="46">
        <v>1</v>
      </c>
      <c r="I885" s="45">
        <f>'Orçamento Sintético'!G85</f>
        <v>225.7</v>
      </c>
      <c r="J885" s="45">
        <f>I885</f>
        <v>225.7</v>
      </c>
    </row>
    <row r="886" spans="1:10" x14ac:dyDescent="0.25">
      <c r="A886" s="31"/>
      <c r="B886" s="31"/>
      <c r="C886" s="31"/>
      <c r="D886" s="31"/>
      <c r="E886" s="31" t="s">
        <v>544</v>
      </c>
      <c r="F886" s="30">
        <v>0</v>
      </c>
      <c r="G886" s="31" t="s">
        <v>543</v>
      </c>
      <c r="H886" s="30">
        <v>0</v>
      </c>
      <c r="I886" s="31" t="s">
        <v>542</v>
      </c>
      <c r="J886" s="30">
        <v>0</v>
      </c>
    </row>
    <row r="887" spans="1:10" x14ac:dyDescent="0.25">
      <c r="A887" s="31"/>
      <c r="B887" s="31"/>
      <c r="C887" s="31"/>
      <c r="D887" s="31"/>
      <c r="E887" s="31" t="s">
        <v>541</v>
      </c>
      <c r="F887" s="30"/>
      <c r="G887" s="31"/>
      <c r="H887" s="212" t="s">
        <v>540</v>
      </c>
      <c r="I887" s="212"/>
      <c r="J887" s="30">
        <f>'Orçamento Sintético'!H85</f>
        <v>274.24</v>
      </c>
    </row>
    <row r="888" spans="1:10" ht="49.95" customHeight="1" thickBot="1" x14ac:dyDescent="0.3">
      <c r="A888" s="19"/>
      <c r="B888" s="19"/>
      <c r="C888" s="19"/>
      <c r="D888" s="19"/>
      <c r="E888" s="19"/>
      <c r="F888" s="19"/>
      <c r="G888" s="19" t="s">
        <v>539</v>
      </c>
      <c r="H888" s="29" t="s">
        <v>988</v>
      </c>
      <c r="I888" s="19" t="s">
        <v>537</v>
      </c>
      <c r="J888" s="26">
        <f>'Orçamento Sintético'!I85</f>
        <v>548.48</v>
      </c>
    </row>
    <row r="889" spans="1:10" ht="1.05" customHeight="1" thickTop="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</row>
    <row r="890" spans="1:10" ht="18" customHeight="1" x14ac:dyDescent="0.25">
      <c r="A890" s="24" t="s">
        <v>250</v>
      </c>
      <c r="B890" s="23" t="s">
        <v>3</v>
      </c>
      <c r="C890" s="24" t="s">
        <v>4</v>
      </c>
      <c r="D890" s="24" t="s">
        <v>5</v>
      </c>
      <c r="E890" s="157" t="s">
        <v>636</v>
      </c>
      <c r="F890" s="157"/>
      <c r="G890" s="38" t="s">
        <v>6</v>
      </c>
      <c r="H890" s="23" t="s">
        <v>7</v>
      </c>
      <c r="I890" s="23" t="s">
        <v>8</v>
      </c>
      <c r="J890" s="23" t="s">
        <v>10</v>
      </c>
    </row>
    <row r="891" spans="1:10" ht="25.95" customHeight="1" x14ac:dyDescent="0.25">
      <c r="A891" s="48" t="s">
        <v>643</v>
      </c>
      <c r="B891" s="49" t="s">
        <v>251</v>
      </c>
      <c r="C891" s="48" t="s">
        <v>252</v>
      </c>
      <c r="D891" s="48" t="s">
        <v>253</v>
      </c>
      <c r="E891" s="213">
        <v>0</v>
      </c>
      <c r="F891" s="213"/>
      <c r="G891" s="47" t="s">
        <v>254</v>
      </c>
      <c r="H891" s="46">
        <v>1</v>
      </c>
      <c r="I891" s="45">
        <v>1005.31</v>
      </c>
      <c r="J891" s="45">
        <v>1005.31</v>
      </c>
    </row>
    <row r="892" spans="1:10" ht="24" customHeight="1" x14ac:dyDescent="0.25">
      <c r="A892" s="36" t="s">
        <v>550</v>
      </c>
      <c r="B892" s="37" t="s">
        <v>1225</v>
      </c>
      <c r="C892" s="36" t="s">
        <v>252</v>
      </c>
      <c r="D892" s="36" t="s">
        <v>1224</v>
      </c>
      <c r="E892" s="211" t="s">
        <v>565</v>
      </c>
      <c r="F892" s="211"/>
      <c r="G892" s="35" t="s">
        <v>654</v>
      </c>
      <c r="H892" s="34">
        <v>0.5</v>
      </c>
      <c r="I892" s="33">
        <v>20.170000000000002</v>
      </c>
      <c r="J892" s="33">
        <v>10.08</v>
      </c>
    </row>
    <row r="893" spans="1:10" ht="24" customHeight="1" x14ac:dyDescent="0.25">
      <c r="A893" s="36" t="s">
        <v>550</v>
      </c>
      <c r="B893" s="37" t="s">
        <v>1223</v>
      </c>
      <c r="C893" s="36" t="s">
        <v>252</v>
      </c>
      <c r="D893" s="36" t="s">
        <v>1222</v>
      </c>
      <c r="E893" s="211" t="s">
        <v>565</v>
      </c>
      <c r="F893" s="211"/>
      <c r="G893" s="35" t="s">
        <v>654</v>
      </c>
      <c r="H893" s="34">
        <v>1</v>
      </c>
      <c r="I893" s="33">
        <v>15.85</v>
      </c>
      <c r="J893" s="33">
        <v>15.85</v>
      </c>
    </row>
    <row r="894" spans="1:10" ht="24" customHeight="1" x14ac:dyDescent="0.25">
      <c r="A894" s="36" t="s">
        <v>550</v>
      </c>
      <c r="B894" s="37" t="s">
        <v>1221</v>
      </c>
      <c r="C894" s="36" t="s">
        <v>252</v>
      </c>
      <c r="D894" s="36" t="s">
        <v>1220</v>
      </c>
      <c r="E894" s="211" t="s">
        <v>565</v>
      </c>
      <c r="F894" s="211"/>
      <c r="G894" s="35" t="s">
        <v>654</v>
      </c>
      <c r="H894" s="34">
        <v>2</v>
      </c>
      <c r="I894" s="33">
        <v>20.170000000000002</v>
      </c>
      <c r="J894" s="33">
        <v>40.340000000000003</v>
      </c>
    </row>
    <row r="895" spans="1:10" ht="24" customHeight="1" x14ac:dyDescent="0.25">
      <c r="A895" s="36" t="s">
        <v>550</v>
      </c>
      <c r="B895" s="37" t="s">
        <v>1219</v>
      </c>
      <c r="C895" s="36" t="s">
        <v>252</v>
      </c>
      <c r="D895" s="36" t="s">
        <v>1218</v>
      </c>
      <c r="E895" s="211" t="s">
        <v>547</v>
      </c>
      <c r="F895" s="211"/>
      <c r="G895" s="35" t="s">
        <v>254</v>
      </c>
      <c r="H895" s="34">
        <v>1</v>
      </c>
      <c r="I895" s="33">
        <v>939.04</v>
      </c>
      <c r="J895" s="33">
        <v>939.04</v>
      </c>
    </row>
    <row r="896" spans="1:10" x14ac:dyDescent="0.25">
      <c r="A896" s="31"/>
      <c r="B896" s="31"/>
      <c r="C896" s="31"/>
      <c r="D896" s="31"/>
      <c r="E896" s="31" t="s">
        <v>544</v>
      </c>
      <c r="F896" s="30">
        <v>66.27</v>
      </c>
      <c r="G896" s="31" t="s">
        <v>543</v>
      </c>
      <c r="H896" s="30">
        <v>0</v>
      </c>
      <c r="I896" s="31" t="s">
        <v>542</v>
      </c>
      <c r="J896" s="30">
        <v>66.27</v>
      </c>
    </row>
    <row r="897" spans="1:10" x14ac:dyDescent="0.25">
      <c r="A897" s="31"/>
      <c r="B897" s="31"/>
      <c r="C897" s="31"/>
      <c r="D897" s="31"/>
      <c r="E897" s="31" t="s">
        <v>541</v>
      </c>
      <c r="F897" s="30">
        <v>216.24</v>
      </c>
      <c r="G897" s="31"/>
      <c r="H897" s="212" t="s">
        <v>540</v>
      </c>
      <c r="I897" s="212"/>
      <c r="J897" s="30">
        <v>1221.55</v>
      </c>
    </row>
    <row r="898" spans="1:10" ht="49.95" customHeight="1" thickBot="1" x14ac:dyDescent="0.3">
      <c r="A898" s="19"/>
      <c r="B898" s="19"/>
      <c r="C898" s="19"/>
      <c r="D898" s="19"/>
      <c r="E898" s="19"/>
      <c r="F898" s="19"/>
      <c r="G898" s="19" t="s">
        <v>539</v>
      </c>
      <c r="H898" s="29" t="s">
        <v>988</v>
      </c>
      <c r="I898" s="19" t="s">
        <v>537</v>
      </c>
      <c r="J898" s="26">
        <v>2443.1</v>
      </c>
    </row>
    <row r="899" spans="1:10" ht="1.05" customHeight="1" thickTop="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</row>
    <row r="900" spans="1:10" ht="24" customHeight="1" x14ac:dyDescent="0.25">
      <c r="A900" s="22" t="s">
        <v>255</v>
      </c>
      <c r="B900" s="22"/>
      <c r="C900" s="22"/>
      <c r="D900" s="22" t="s">
        <v>256</v>
      </c>
      <c r="E900" s="22"/>
      <c r="F900" s="217"/>
      <c r="G900" s="217"/>
      <c r="H900" s="21"/>
      <c r="I900" s="22"/>
      <c r="J900" s="50"/>
    </row>
    <row r="901" spans="1:10" ht="18" customHeight="1" x14ac:dyDescent="0.25">
      <c r="A901" s="24" t="s">
        <v>257</v>
      </c>
      <c r="B901" s="23" t="s">
        <v>3</v>
      </c>
      <c r="C901" s="24" t="s">
        <v>4</v>
      </c>
      <c r="D901" s="24" t="s">
        <v>5</v>
      </c>
      <c r="E901" s="157" t="s">
        <v>636</v>
      </c>
      <c r="F901" s="157"/>
      <c r="G901" s="38" t="s">
        <v>6</v>
      </c>
      <c r="H901" s="23" t="s">
        <v>7</v>
      </c>
      <c r="I901" s="23" t="s">
        <v>8</v>
      </c>
      <c r="J901" s="23" t="s">
        <v>10</v>
      </c>
    </row>
    <row r="902" spans="1:10" ht="39" customHeight="1" x14ac:dyDescent="0.25">
      <c r="A902" s="48" t="s">
        <v>643</v>
      </c>
      <c r="B902" s="49" t="s">
        <v>258</v>
      </c>
      <c r="C902" s="48" t="s">
        <v>22</v>
      </c>
      <c r="D902" s="48" t="s">
        <v>259</v>
      </c>
      <c r="E902" s="213" t="s">
        <v>788</v>
      </c>
      <c r="F902" s="213"/>
      <c r="G902" s="47" t="s">
        <v>24</v>
      </c>
      <c r="H902" s="46">
        <v>1</v>
      </c>
      <c r="I902" s="45">
        <v>50.9</v>
      </c>
      <c r="J902" s="45">
        <v>50.9</v>
      </c>
    </row>
    <row r="903" spans="1:10" ht="25.95" customHeight="1" x14ac:dyDescent="0.25">
      <c r="A903" s="43" t="s">
        <v>686</v>
      </c>
      <c r="B903" s="44" t="s">
        <v>1203</v>
      </c>
      <c r="C903" s="43" t="s">
        <v>22</v>
      </c>
      <c r="D903" s="43" t="s">
        <v>1202</v>
      </c>
      <c r="E903" s="215" t="s">
        <v>683</v>
      </c>
      <c r="F903" s="215"/>
      <c r="G903" s="42" t="s">
        <v>654</v>
      </c>
      <c r="H903" s="41">
        <v>0.47860000000000003</v>
      </c>
      <c r="I903" s="40">
        <v>14.28</v>
      </c>
      <c r="J903" s="40">
        <v>6.83</v>
      </c>
    </row>
    <row r="904" spans="1:10" ht="24" customHeight="1" x14ac:dyDescent="0.25">
      <c r="A904" s="43" t="s">
        <v>686</v>
      </c>
      <c r="B904" s="44" t="s">
        <v>685</v>
      </c>
      <c r="C904" s="43" t="s">
        <v>22</v>
      </c>
      <c r="D904" s="43" t="s">
        <v>684</v>
      </c>
      <c r="E904" s="215" t="s">
        <v>683</v>
      </c>
      <c r="F904" s="215"/>
      <c r="G904" s="42" t="s">
        <v>654</v>
      </c>
      <c r="H904" s="41">
        <v>0.47860000000000003</v>
      </c>
      <c r="I904" s="40">
        <v>15.17</v>
      </c>
      <c r="J904" s="40">
        <v>7.26</v>
      </c>
    </row>
    <row r="905" spans="1:10" ht="39" customHeight="1" x14ac:dyDescent="0.25">
      <c r="A905" s="36" t="s">
        <v>550</v>
      </c>
      <c r="B905" s="37" t="s">
        <v>1217</v>
      </c>
      <c r="C905" s="36" t="s">
        <v>22</v>
      </c>
      <c r="D905" s="36" t="s">
        <v>1216</v>
      </c>
      <c r="E905" s="211" t="s">
        <v>700</v>
      </c>
      <c r="F905" s="211"/>
      <c r="G905" s="35" t="s">
        <v>36</v>
      </c>
      <c r="H905" s="34">
        <v>1.2266999999999999</v>
      </c>
      <c r="I905" s="33">
        <v>1.27</v>
      </c>
      <c r="J905" s="33">
        <v>1.55</v>
      </c>
    </row>
    <row r="906" spans="1:10" ht="25.95" customHeight="1" x14ac:dyDescent="0.25">
      <c r="A906" s="36" t="s">
        <v>550</v>
      </c>
      <c r="B906" s="37" t="s">
        <v>1215</v>
      </c>
      <c r="C906" s="36" t="s">
        <v>22</v>
      </c>
      <c r="D906" s="36" t="s">
        <v>1214</v>
      </c>
      <c r="E906" s="211" t="s">
        <v>547</v>
      </c>
      <c r="F906" s="211"/>
      <c r="G906" s="35" t="s">
        <v>24</v>
      </c>
      <c r="H906" s="34">
        <v>1.0838000000000001</v>
      </c>
      <c r="I906" s="33">
        <v>15.19</v>
      </c>
      <c r="J906" s="33">
        <v>16.46</v>
      </c>
    </row>
    <row r="907" spans="1:10" ht="25.95" customHeight="1" x14ac:dyDescent="0.25">
      <c r="A907" s="36" t="s">
        <v>550</v>
      </c>
      <c r="B907" s="37" t="s">
        <v>1213</v>
      </c>
      <c r="C907" s="36" t="s">
        <v>22</v>
      </c>
      <c r="D907" s="36" t="s">
        <v>1212</v>
      </c>
      <c r="E907" s="211" t="s">
        <v>547</v>
      </c>
      <c r="F907" s="211"/>
      <c r="G907" s="35" t="s">
        <v>676</v>
      </c>
      <c r="H907" s="34">
        <v>1.23E-2</v>
      </c>
      <c r="I907" s="33">
        <v>22.53</v>
      </c>
      <c r="J907" s="33">
        <v>0.27</v>
      </c>
    </row>
    <row r="908" spans="1:10" ht="25.95" customHeight="1" x14ac:dyDescent="0.25">
      <c r="A908" s="36" t="s">
        <v>550</v>
      </c>
      <c r="B908" s="37" t="s">
        <v>1211</v>
      </c>
      <c r="C908" s="36" t="s">
        <v>22</v>
      </c>
      <c r="D908" s="36" t="s">
        <v>1210</v>
      </c>
      <c r="E908" s="211" t="s">
        <v>547</v>
      </c>
      <c r="F908" s="211"/>
      <c r="G908" s="35" t="s">
        <v>40</v>
      </c>
      <c r="H908" s="34">
        <v>1.4276</v>
      </c>
      <c r="I908" s="33">
        <v>2.11</v>
      </c>
      <c r="J908" s="33">
        <v>3.01</v>
      </c>
    </row>
    <row r="909" spans="1:10" ht="39" customHeight="1" x14ac:dyDescent="0.25">
      <c r="A909" s="36" t="s">
        <v>550</v>
      </c>
      <c r="B909" s="37" t="s">
        <v>1209</v>
      </c>
      <c r="C909" s="36" t="s">
        <v>22</v>
      </c>
      <c r="D909" s="36" t="s">
        <v>1208</v>
      </c>
      <c r="E909" s="211" t="s">
        <v>547</v>
      </c>
      <c r="F909" s="211"/>
      <c r="G909" s="35" t="s">
        <v>40</v>
      </c>
      <c r="H909" s="34">
        <v>3.5470000000000002</v>
      </c>
      <c r="I909" s="33">
        <v>3.36</v>
      </c>
      <c r="J909" s="33">
        <v>11.91</v>
      </c>
    </row>
    <row r="910" spans="1:10" ht="39" customHeight="1" x14ac:dyDescent="0.25">
      <c r="A910" s="36" t="s">
        <v>550</v>
      </c>
      <c r="B910" s="37" t="s">
        <v>1197</v>
      </c>
      <c r="C910" s="36" t="s">
        <v>22</v>
      </c>
      <c r="D910" s="36" t="s">
        <v>1196</v>
      </c>
      <c r="E910" s="211" t="s">
        <v>547</v>
      </c>
      <c r="F910" s="211"/>
      <c r="G910" s="35" t="s">
        <v>53</v>
      </c>
      <c r="H910" s="34">
        <v>3.6999999999999998E-2</v>
      </c>
      <c r="I910" s="33">
        <v>21.16</v>
      </c>
      <c r="J910" s="33">
        <v>0.78</v>
      </c>
    </row>
    <row r="911" spans="1:10" ht="39" customHeight="1" x14ac:dyDescent="0.25">
      <c r="A911" s="36" t="s">
        <v>550</v>
      </c>
      <c r="B911" s="37" t="s">
        <v>1191</v>
      </c>
      <c r="C911" s="36" t="s">
        <v>22</v>
      </c>
      <c r="D911" s="36" t="s">
        <v>1190</v>
      </c>
      <c r="E911" s="211" t="s">
        <v>547</v>
      </c>
      <c r="F911" s="211"/>
      <c r="G911" s="35" t="s">
        <v>36</v>
      </c>
      <c r="H911" s="34">
        <v>1.2266999999999999</v>
      </c>
      <c r="I911" s="33">
        <v>0.2</v>
      </c>
      <c r="J911" s="33">
        <v>0.24</v>
      </c>
    </row>
    <row r="912" spans="1:10" ht="39" customHeight="1" x14ac:dyDescent="0.25">
      <c r="A912" s="36" t="s">
        <v>550</v>
      </c>
      <c r="B912" s="37" t="s">
        <v>1207</v>
      </c>
      <c r="C912" s="36" t="s">
        <v>22</v>
      </c>
      <c r="D912" s="36" t="s">
        <v>1206</v>
      </c>
      <c r="E912" s="211" t="s">
        <v>700</v>
      </c>
      <c r="F912" s="211"/>
      <c r="G912" s="35" t="s">
        <v>53</v>
      </c>
      <c r="H912" s="34">
        <v>0.69259999999999999</v>
      </c>
      <c r="I912" s="33">
        <v>2.63</v>
      </c>
      <c r="J912" s="33">
        <v>1.82</v>
      </c>
    </row>
    <row r="913" spans="1:10" ht="25.95" customHeight="1" x14ac:dyDescent="0.25">
      <c r="A913" s="36" t="s">
        <v>550</v>
      </c>
      <c r="B913" s="37" t="s">
        <v>1205</v>
      </c>
      <c r="C913" s="36" t="s">
        <v>22</v>
      </c>
      <c r="D913" s="36" t="s">
        <v>1204</v>
      </c>
      <c r="E913" s="211" t="s">
        <v>547</v>
      </c>
      <c r="F913" s="211"/>
      <c r="G913" s="35" t="s">
        <v>36</v>
      </c>
      <c r="H913" s="34">
        <v>9.6469000000000005</v>
      </c>
      <c r="I913" s="33">
        <v>0.08</v>
      </c>
      <c r="J913" s="33">
        <v>0.77</v>
      </c>
    </row>
    <row r="914" spans="1:10" x14ac:dyDescent="0.25">
      <c r="A914" s="31"/>
      <c r="B914" s="31"/>
      <c r="C914" s="31"/>
      <c r="D914" s="31"/>
      <c r="E914" s="31" t="s">
        <v>544</v>
      </c>
      <c r="F914" s="30">
        <v>10.76</v>
      </c>
      <c r="G914" s="31" t="s">
        <v>543</v>
      </c>
      <c r="H914" s="30">
        <v>0</v>
      </c>
      <c r="I914" s="31" t="s">
        <v>542</v>
      </c>
      <c r="J914" s="30">
        <v>10.76</v>
      </c>
    </row>
    <row r="915" spans="1:10" x14ac:dyDescent="0.25">
      <c r="A915" s="31"/>
      <c r="B915" s="31"/>
      <c r="C915" s="31"/>
      <c r="D915" s="31"/>
      <c r="E915" s="31" t="s">
        <v>541</v>
      </c>
      <c r="F915" s="30">
        <v>10.94</v>
      </c>
      <c r="G915" s="31"/>
      <c r="H915" s="212" t="s">
        <v>540</v>
      </c>
      <c r="I915" s="212"/>
      <c r="J915" s="30">
        <v>61.84</v>
      </c>
    </row>
    <row r="916" spans="1:10" ht="49.95" customHeight="1" thickBot="1" x14ac:dyDescent="0.3">
      <c r="A916" s="19"/>
      <c r="B916" s="19"/>
      <c r="C916" s="19"/>
      <c r="D916" s="19"/>
      <c r="E916" s="19"/>
      <c r="F916" s="19"/>
      <c r="G916" s="19" t="s">
        <v>539</v>
      </c>
      <c r="H916" s="29" t="s">
        <v>826</v>
      </c>
      <c r="I916" s="19" t="s">
        <v>537</v>
      </c>
      <c r="J916" s="26">
        <v>2341.88</v>
      </c>
    </row>
    <row r="917" spans="1:10" ht="1.05" customHeight="1" thickTop="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</row>
    <row r="918" spans="1:10" ht="18" customHeight="1" x14ac:dyDescent="0.25">
      <c r="A918" s="24" t="s">
        <v>260</v>
      </c>
      <c r="B918" s="23" t="s">
        <v>3</v>
      </c>
      <c r="C918" s="24" t="s">
        <v>4</v>
      </c>
      <c r="D918" s="24" t="s">
        <v>5</v>
      </c>
      <c r="E918" s="157" t="s">
        <v>636</v>
      </c>
      <c r="F918" s="157"/>
      <c r="G918" s="38" t="s">
        <v>6</v>
      </c>
      <c r="H918" s="23" t="s">
        <v>7</v>
      </c>
      <c r="I918" s="23" t="s">
        <v>8</v>
      </c>
      <c r="J918" s="23" t="s">
        <v>10</v>
      </c>
    </row>
    <row r="919" spans="1:10" ht="25.95" customHeight="1" x14ac:dyDescent="0.25">
      <c r="A919" s="48" t="s">
        <v>643</v>
      </c>
      <c r="B919" s="49" t="s">
        <v>261</v>
      </c>
      <c r="C919" s="48" t="s">
        <v>22</v>
      </c>
      <c r="D919" s="48" t="s">
        <v>262</v>
      </c>
      <c r="E919" s="213" t="s">
        <v>737</v>
      </c>
      <c r="F919" s="213"/>
      <c r="G919" s="47" t="s">
        <v>24</v>
      </c>
      <c r="H919" s="46">
        <v>1</v>
      </c>
      <c r="I919" s="45">
        <v>87.34</v>
      </c>
      <c r="J919" s="45">
        <v>87.34</v>
      </c>
    </row>
    <row r="920" spans="1:10" ht="25.95" customHeight="1" x14ac:dyDescent="0.25">
      <c r="A920" s="43" t="s">
        <v>686</v>
      </c>
      <c r="B920" s="44" t="s">
        <v>1203</v>
      </c>
      <c r="C920" s="43" t="s">
        <v>22</v>
      </c>
      <c r="D920" s="43" t="s">
        <v>1202</v>
      </c>
      <c r="E920" s="215" t="s">
        <v>683</v>
      </c>
      <c r="F920" s="215"/>
      <c r="G920" s="42" t="s">
        <v>654</v>
      </c>
      <c r="H920" s="41">
        <v>0.71750000000000003</v>
      </c>
      <c r="I920" s="40">
        <v>14.28</v>
      </c>
      <c r="J920" s="40">
        <v>10.24</v>
      </c>
    </row>
    <row r="921" spans="1:10" ht="24" customHeight="1" x14ac:dyDescent="0.25">
      <c r="A921" s="36" t="s">
        <v>550</v>
      </c>
      <c r="B921" s="37" t="s">
        <v>1201</v>
      </c>
      <c r="C921" s="36" t="s">
        <v>22</v>
      </c>
      <c r="D921" s="36" t="s">
        <v>1200</v>
      </c>
      <c r="E921" s="211" t="s">
        <v>547</v>
      </c>
      <c r="F921" s="211"/>
      <c r="G921" s="35" t="s">
        <v>36</v>
      </c>
      <c r="H921" s="34">
        <v>0.94099999999999995</v>
      </c>
      <c r="I921" s="33">
        <v>2.1</v>
      </c>
      <c r="J921" s="33">
        <v>1.97</v>
      </c>
    </row>
    <row r="922" spans="1:10" ht="39" customHeight="1" x14ac:dyDescent="0.25">
      <c r="A922" s="36" t="s">
        <v>550</v>
      </c>
      <c r="B922" s="37" t="s">
        <v>1199</v>
      </c>
      <c r="C922" s="36" t="s">
        <v>22</v>
      </c>
      <c r="D922" s="36" t="s">
        <v>1198</v>
      </c>
      <c r="E922" s="211" t="s">
        <v>547</v>
      </c>
      <c r="F922" s="211"/>
      <c r="G922" s="35" t="s">
        <v>36</v>
      </c>
      <c r="H922" s="34">
        <v>2.7366000000000001</v>
      </c>
      <c r="I922" s="33">
        <v>22.77</v>
      </c>
      <c r="J922" s="33">
        <v>62.31</v>
      </c>
    </row>
    <row r="923" spans="1:10" ht="39" customHeight="1" x14ac:dyDescent="0.25">
      <c r="A923" s="36" t="s">
        <v>550</v>
      </c>
      <c r="B923" s="37" t="s">
        <v>1197</v>
      </c>
      <c r="C923" s="36" t="s">
        <v>22</v>
      </c>
      <c r="D923" s="36" t="s">
        <v>1196</v>
      </c>
      <c r="E923" s="211" t="s">
        <v>547</v>
      </c>
      <c r="F923" s="211"/>
      <c r="G923" s="35" t="s">
        <v>53</v>
      </c>
      <c r="H923" s="34">
        <v>2.8299999999999999E-2</v>
      </c>
      <c r="I923" s="33">
        <v>21.16</v>
      </c>
      <c r="J923" s="33">
        <v>0.59</v>
      </c>
    </row>
    <row r="924" spans="1:10" ht="39" customHeight="1" x14ac:dyDescent="0.25">
      <c r="A924" s="36" t="s">
        <v>550</v>
      </c>
      <c r="B924" s="37" t="s">
        <v>1195</v>
      </c>
      <c r="C924" s="36" t="s">
        <v>22</v>
      </c>
      <c r="D924" s="36" t="s">
        <v>1194</v>
      </c>
      <c r="E924" s="211" t="s">
        <v>547</v>
      </c>
      <c r="F924" s="211"/>
      <c r="G924" s="35" t="s">
        <v>40</v>
      </c>
      <c r="H924" s="34">
        <v>2.8018999999999998</v>
      </c>
      <c r="I924" s="33">
        <v>2.99</v>
      </c>
      <c r="J924" s="33">
        <v>8.3699999999999992</v>
      </c>
    </row>
    <row r="925" spans="1:10" ht="25.95" customHeight="1" x14ac:dyDescent="0.25">
      <c r="A925" s="36" t="s">
        <v>550</v>
      </c>
      <c r="B925" s="37" t="s">
        <v>1193</v>
      </c>
      <c r="C925" s="36" t="s">
        <v>22</v>
      </c>
      <c r="D925" s="36" t="s">
        <v>1192</v>
      </c>
      <c r="E925" s="211" t="s">
        <v>547</v>
      </c>
      <c r="F925" s="211"/>
      <c r="G925" s="35" t="s">
        <v>36</v>
      </c>
      <c r="H925" s="34">
        <v>0.94099999999999995</v>
      </c>
      <c r="I925" s="33">
        <v>0.15</v>
      </c>
      <c r="J925" s="33">
        <v>0.14000000000000001</v>
      </c>
    </row>
    <row r="926" spans="1:10" ht="39" customHeight="1" x14ac:dyDescent="0.25">
      <c r="A926" s="36" t="s">
        <v>550</v>
      </c>
      <c r="B926" s="37" t="s">
        <v>1191</v>
      </c>
      <c r="C926" s="36" t="s">
        <v>22</v>
      </c>
      <c r="D926" s="36" t="s">
        <v>1190</v>
      </c>
      <c r="E926" s="211" t="s">
        <v>547</v>
      </c>
      <c r="F926" s="211"/>
      <c r="G926" s="35" t="s">
        <v>36</v>
      </c>
      <c r="H926" s="34">
        <v>3.1846000000000001</v>
      </c>
      <c r="I926" s="33">
        <v>0.2</v>
      </c>
      <c r="J926" s="33">
        <v>0.63</v>
      </c>
    </row>
    <row r="927" spans="1:10" ht="39" customHeight="1" x14ac:dyDescent="0.25">
      <c r="A927" s="36" t="s">
        <v>550</v>
      </c>
      <c r="B927" s="37" t="s">
        <v>1189</v>
      </c>
      <c r="C927" s="36" t="s">
        <v>22</v>
      </c>
      <c r="D927" s="36" t="s">
        <v>1188</v>
      </c>
      <c r="E927" s="211" t="s">
        <v>547</v>
      </c>
      <c r="F927" s="211"/>
      <c r="G927" s="35" t="s">
        <v>40</v>
      </c>
      <c r="H927" s="34">
        <v>1.0188999999999999</v>
      </c>
      <c r="I927" s="33">
        <v>3.04</v>
      </c>
      <c r="J927" s="33">
        <v>3.09</v>
      </c>
    </row>
    <row r="928" spans="1:10" x14ac:dyDescent="0.25">
      <c r="A928" s="31"/>
      <c r="B928" s="31"/>
      <c r="C928" s="31"/>
      <c r="D928" s="31"/>
      <c r="E928" s="31" t="s">
        <v>544</v>
      </c>
      <c r="F928" s="30">
        <v>8.0500000000000007</v>
      </c>
      <c r="G928" s="31" t="s">
        <v>543</v>
      </c>
      <c r="H928" s="30">
        <v>0</v>
      </c>
      <c r="I928" s="31" t="s">
        <v>542</v>
      </c>
      <c r="J928" s="30">
        <v>8.0500000000000007</v>
      </c>
    </row>
    <row r="929" spans="1:10" x14ac:dyDescent="0.25">
      <c r="A929" s="31"/>
      <c r="B929" s="31"/>
      <c r="C929" s="31"/>
      <c r="D929" s="31"/>
      <c r="E929" s="31" t="s">
        <v>541</v>
      </c>
      <c r="F929" s="30">
        <v>18.78</v>
      </c>
      <c r="G929" s="31"/>
      <c r="H929" s="212" t="s">
        <v>540</v>
      </c>
      <c r="I929" s="212"/>
      <c r="J929" s="30">
        <v>106.12</v>
      </c>
    </row>
    <row r="930" spans="1:10" ht="49.95" customHeight="1" thickBot="1" x14ac:dyDescent="0.3">
      <c r="A930" s="19"/>
      <c r="B930" s="19"/>
      <c r="C930" s="19"/>
      <c r="D930" s="19"/>
      <c r="E930" s="19"/>
      <c r="F930" s="19"/>
      <c r="G930" s="19" t="s">
        <v>539</v>
      </c>
      <c r="H930" s="29" t="s">
        <v>1187</v>
      </c>
      <c r="I930" s="19" t="s">
        <v>537</v>
      </c>
      <c r="J930" s="26">
        <v>22072.959999999999</v>
      </c>
    </row>
    <row r="931" spans="1:10" ht="1.05" customHeight="1" thickTop="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</row>
    <row r="932" spans="1:10" ht="24" customHeight="1" x14ac:dyDescent="0.25">
      <c r="A932" s="22" t="s">
        <v>263</v>
      </c>
      <c r="B932" s="22"/>
      <c r="C932" s="22"/>
      <c r="D932" s="22" t="s">
        <v>264</v>
      </c>
      <c r="E932" s="22"/>
      <c r="F932" s="217"/>
      <c r="G932" s="217"/>
      <c r="H932" s="21"/>
      <c r="I932" s="22"/>
      <c r="J932" s="50"/>
    </row>
    <row r="933" spans="1:10" ht="18" customHeight="1" x14ac:dyDescent="0.25">
      <c r="A933" s="24" t="s">
        <v>265</v>
      </c>
      <c r="B933" s="23" t="s">
        <v>3</v>
      </c>
      <c r="C933" s="24" t="s">
        <v>4</v>
      </c>
      <c r="D933" s="24" t="s">
        <v>5</v>
      </c>
      <c r="E933" s="157" t="s">
        <v>636</v>
      </c>
      <c r="F933" s="157"/>
      <c r="G933" s="38" t="s">
        <v>6</v>
      </c>
      <c r="H933" s="23" t="s">
        <v>7</v>
      </c>
      <c r="I933" s="23" t="s">
        <v>8</v>
      </c>
      <c r="J933" s="23" t="s">
        <v>10</v>
      </c>
    </row>
    <row r="934" spans="1:10" ht="52.05" customHeight="1" x14ac:dyDescent="0.25">
      <c r="A934" s="48" t="s">
        <v>643</v>
      </c>
      <c r="B934" s="49" t="s">
        <v>266</v>
      </c>
      <c r="C934" s="48" t="s">
        <v>22</v>
      </c>
      <c r="D934" s="48" t="s">
        <v>267</v>
      </c>
      <c r="E934" s="213" t="s">
        <v>1000</v>
      </c>
      <c r="F934" s="213"/>
      <c r="G934" s="47" t="s">
        <v>36</v>
      </c>
      <c r="H934" s="46">
        <v>1</v>
      </c>
      <c r="I934" s="45">
        <v>4.01</v>
      </c>
      <c r="J934" s="45">
        <v>4.01</v>
      </c>
    </row>
    <row r="935" spans="1:10" ht="25.95" customHeight="1" x14ac:dyDescent="0.25">
      <c r="A935" s="43" t="s">
        <v>686</v>
      </c>
      <c r="B935" s="44" t="s">
        <v>948</v>
      </c>
      <c r="C935" s="43" t="s">
        <v>22</v>
      </c>
      <c r="D935" s="43" t="s">
        <v>947</v>
      </c>
      <c r="E935" s="215" t="s">
        <v>683</v>
      </c>
      <c r="F935" s="215"/>
      <c r="G935" s="42" t="s">
        <v>654</v>
      </c>
      <c r="H935" s="41">
        <v>8.4400000000000003E-2</v>
      </c>
      <c r="I935" s="40">
        <v>18.11</v>
      </c>
      <c r="J935" s="40">
        <v>1.52</v>
      </c>
    </row>
    <row r="936" spans="1:10" ht="25.95" customHeight="1" x14ac:dyDescent="0.25">
      <c r="A936" s="43" t="s">
        <v>686</v>
      </c>
      <c r="B936" s="44" t="s">
        <v>999</v>
      </c>
      <c r="C936" s="43" t="s">
        <v>22</v>
      </c>
      <c r="D936" s="43" t="s">
        <v>998</v>
      </c>
      <c r="E936" s="215" t="s">
        <v>683</v>
      </c>
      <c r="F936" s="215"/>
      <c r="G936" s="42" t="s">
        <v>654</v>
      </c>
      <c r="H936" s="41">
        <v>8.4400000000000003E-2</v>
      </c>
      <c r="I936" s="40">
        <v>15.36</v>
      </c>
      <c r="J936" s="40">
        <v>1.29</v>
      </c>
    </row>
    <row r="937" spans="1:10" ht="25.95" customHeight="1" x14ac:dyDescent="0.25">
      <c r="A937" s="36" t="s">
        <v>550</v>
      </c>
      <c r="B937" s="37" t="s">
        <v>1120</v>
      </c>
      <c r="C937" s="36" t="s">
        <v>22</v>
      </c>
      <c r="D937" s="36" t="s">
        <v>1119</v>
      </c>
      <c r="E937" s="211" t="s">
        <v>547</v>
      </c>
      <c r="F937" s="211"/>
      <c r="G937" s="35" t="s">
        <v>36</v>
      </c>
      <c r="H937" s="34">
        <v>7.0000000000000001E-3</v>
      </c>
      <c r="I937" s="33">
        <v>42.13</v>
      </c>
      <c r="J937" s="33">
        <v>0.28999999999999998</v>
      </c>
    </row>
    <row r="938" spans="1:10" ht="24" customHeight="1" x14ac:dyDescent="0.25">
      <c r="A938" s="36" t="s">
        <v>550</v>
      </c>
      <c r="B938" s="37" t="s">
        <v>1166</v>
      </c>
      <c r="C938" s="36" t="s">
        <v>22</v>
      </c>
      <c r="D938" s="36" t="s">
        <v>1165</v>
      </c>
      <c r="E938" s="211" t="s">
        <v>547</v>
      </c>
      <c r="F938" s="211"/>
      <c r="G938" s="35" t="s">
        <v>36</v>
      </c>
      <c r="H938" s="34">
        <v>2.81E-2</v>
      </c>
      <c r="I938" s="33">
        <v>1.48</v>
      </c>
      <c r="J938" s="33">
        <v>0.04</v>
      </c>
    </row>
    <row r="939" spans="1:10" ht="24" customHeight="1" x14ac:dyDescent="0.25">
      <c r="A939" s="36" t="s">
        <v>550</v>
      </c>
      <c r="B939" s="37" t="s">
        <v>1122</v>
      </c>
      <c r="C939" s="36" t="s">
        <v>22</v>
      </c>
      <c r="D939" s="36" t="s">
        <v>1121</v>
      </c>
      <c r="E939" s="211" t="s">
        <v>547</v>
      </c>
      <c r="F939" s="211"/>
      <c r="G939" s="35" t="s">
        <v>36</v>
      </c>
      <c r="H939" s="34">
        <v>5.8999999999999999E-3</v>
      </c>
      <c r="I939" s="33">
        <v>37.19</v>
      </c>
      <c r="J939" s="33">
        <v>0.21</v>
      </c>
    </row>
    <row r="940" spans="1:10" ht="25.95" customHeight="1" x14ac:dyDescent="0.25">
      <c r="A940" s="36" t="s">
        <v>550</v>
      </c>
      <c r="B940" s="37" t="s">
        <v>1186</v>
      </c>
      <c r="C940" s="36" t="s">
        <v>22</v>
      </c>
      <c r="D940" s="36" t="s">
        <v>1185</v>
      </c>
      <c r="E940" s="211" t="s">
        <v>547</v>
      </c>
      <c r="F940" s="211"/>
      <c r="G940" s="35" t="s">
        <v>36</v>
      </c>
      <c r="H940" s="34">
        <v>1</v>
      </c>
      <c r="I940" s="33">
        <v>0.66</v>
      </c>
      <c r="J940" s="33">
        <v>0.66</v>
      </c>
    </row>
    <row r="941" spans="1:10" x14ac:dyDescent="0.25">
      <c r="A941" s="31"/>
      <c r="B941" s="31"/>
      <c r="C941" s="31"/>
      <c r="D941" s="31"/>
      <c r="E941" s="31" t="s">
        <v>544</v>
      </c>
      <c r="F941" s="30">
        <v>2.23</v>
      </c>
      <c r="G941" s="31" t="s">
        <v>543</v>
      </c>
      <c r="H941" s="30">
        <v>0</v>
      </c>
      <c r="I941" s="31" t="s">
        <v>542</v>
      </c>
      <c r="J941" s="30">
        <v>2.23</v>
      </c>
    </row>
    <row r="942" spans="1:10" x14ac:dyDescent="0.25">
      <c r="A942" s="31"/>
      <c r="B942" s="31"/>
      <c r="C942" s="31"/>
      <c r="D942" s="31"/>
      <c r="E942" s="31" t="s">
        <v>541</v>
      </c>
      <c r="F942" s="30">
        <v>0.86</v>
      </c>
      <c r="G942" s="31"/>
      <c r="H942" s="212" t="s">
        <v>540</v>
      </c>
      <c r="I942" s="212"/>
      <c r="J942" s="30">
        <v>4.87</v>
      </c>
    </row>
    <row r="943" spans="1:10" ht="49.95" customHeight="1" thickBot="1" x14ac:dyDescent="0.3">
      <c r="A943" s="19"/>
      <c r="B943" s="19"/>
      <c r="C943" s="19"/>
      <c r="D943" s="19"/>
      <c r="E943" s="19"/>
      <c r="F943" s="19"/>
      <c r="G943" s="19" t="s">
        <v>539</v>
      </c>
      <c r="H943" s="29" t="s">
        <v>991</v>
      </c>
      <c r="I943" s="19" t="s">
        <v>537</v>
      </c>
      <c r="J943" s="26">
        <v>116.88</v>
      </c>
    </row>
    <row r="944" spans="1:10" ht="1.05" customHeight="1" thickTop="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</row>
    <row r="945" spans="1:10" ht="18" customHeight="1" x14ac:dyDescent="0.25">
      <c r="A945" s="24" t="s">
        <v>268</v>
      </c>
      <c r="B945" s="23" t="s">
        <v>3</v>
      </c>
      <c r="C945" s="24" t="s">
        <v>4</v>
      </c>
      <c r="D945" s="24" t="s">
        <v>5</v>
      </c>
      <c r="E945" s="157" t="s">
        <v>636</v>
      </c>
      <c r="F945" s="157"/>
      <c r="G945" s="38" t="s">
        <v>6</v>
      </c>
      <c r="H945" s="23" t="s">
        <v>7</v>
      </c>
      <c r="I945" s="23" t="s">
        <v>8</v>
      </c>
      <c r="J945" s="23" t="s">
        <v>10</v>
      </c>
    </row>
    <row r="946" spans="1:10" ht="39" customHeight="1" x14ac:dyDescent="0.25">
      <c r="A946" s="48" t="s">
        <v>643</v>
      </c>
      <c r="B946" s="49" t="s">
        <v>269</v>
      </c>
      <c r="C946" s="48" t="s">
        <v>22</v>
      </c>
      <c r="D946" s="48" t="s">
        <v>270</v>
      </c>
      <c r="E946" s="213" t="s">
        <v>1000</v>
      </c>
      <c r="F946" s="213"/>
      <c r="G946" s="47" t="s">
        <v>36</v>
      </c>
      <c r="H946" s="46">
        <v>1</v>
      </c>
      <c r="I946" s="45">
        <v>11.3</v>
      </c>
      <c r="J946" s="45">
        <v>11.3</v>
      </c>
    </row>
    <row r="947" spans="1:10" ht="25.95" customHeight="1" x14ac:dyDescent="0.25">
      <c r="A947" s="43" t="s">
        <v>686</v>
      </c>
      <c r="B947" s="44" t="s">
        <v>948</v>
      </c>
      <c r="C947" s="43" t="s">
        <v>22</v>
      </c>
      <c r="D947" s="43" t="s">
        <v>947</v>
      </c>
      <c r="E947" s="215" t="s">
        <v>683</v>
      </c>
      <c r="F947" s="215"/>
      <c r="G947" s="42" t="s">
        <v>654</v>
      </c>
      <c r="H947" s="41">
        <v>0.1416</v>
      </c>
      <c r="I947" s="40">
        <v>18.11</v>
      </c>
      <c r="J947" s="40">
        <v>2.56</v>
      </c>
    </row>
    <row r="948" spans="1:10" ht="25.95" customHeight="1" x14ac:dyDescent="0.25">
      <c r="A948" s="43" t="s">
        <v>686</v>
      </c>
      <c r="B948" s="44" t="s">
        <v>999</v>
      </c>
      <c r="C948" s="43" t="s">
        <v>22</v>
      </c>
      <c r="D948" s="43" t="s">
        <v>998</v>
      </c>
      <c r="E948" s="215" t="s">
        <v>683</v>
      </c>
      <c r="F948" s="215"/>
      <c r="G948" s="42" t="s">
        <v>654</v>
      </c>
      <c r="H948" s="41">
        <v>0.1416</v>
      </c>
      <c r="I948" s="40">
        <v>15.36</v>
      </c>
      <c r="J948" s="40">
        <v>2.17</v>
      </c>
    </row>
    <row r="949" spans="1:10" ht="24" customHeight="1" x14ac:dyDescent="0.25">
      <c r="A949" s="36" t="s">
        <v>550</v>
      </c>
      <c r="B949" s="37" t="s">
        <v>1166</v>
      </c>
      <c r="C949" s="36" t="s">
        <v>22</v>
      </c>
      <c r="D949" s="36" t="s">
        <v>1165</v>
      </c>
      <c r="E949" s="211" t="s">
        <v>547</v>
      </c>
      <c r="F949" s="211"/>
      <c r="G949" s="35" t="s">
        <v>36</v>
      </c>
      <c r="H949" s="34">
        <v>3.3799999999999997E-2</v>
      </c>
      <c r="I949" s="33">
        <v>1.48</v>
      </c>
      <c r="J949" s="33">
        <v>0.05</v>
      </c>
    </row>
    <row r="950" spans="1:10" ht="25.95" customHeight="1" x14ac:dyDescent="0.25">
      <c r="A950" s="36" t="s">
        <v>550</v>
      </c>
      <c r="B950" s="37" t="s">
        <v>1120</v>
      </c>
      <c r="C950" s="36" t="s">
        <v>22</v>
      </c>
      <c r="D950" s="36" t="s">
        <v>1119</v>
      </c>
      <c r="E950" s="211" t="s">
        <v>547</v>
      </c>
      <c r="F950" s="211"/>
      <c r="G950" s="35" t="s">
        <v>36</v>
      </c>
      <c r="H950" s="34">
        <v>7.0000000000000001E-3</v>
      </c>
      <c r="I950" s="33">
        <v>42.13</v>
      </c>
      <c r="J950" s="33">
        <v>0.28999999999999998</v>
      </c>
    </row>
    <row r="951" spans="1:10" ht="25.95" customHeight="1" x14ac:dyDescent="0.25">
      <c r="A951" s="36" t="s">
        <v>550</v>
      </c>
      <c r="B951" s="37" t="s">
        <v>1183</v>
      </c>
      <c r="C951" s="36" t="s">
        <v>22</v>
      </c>
      <c r="D951" s="36" t="s">
        <v>1182</v>
      </c>
      <c r="E951" s="211" t="s">
        <v>547</v>
      </c>
      <c r="F951" s="211"/>
      <c r="G951" s="35" t="s">
        <v>36</v>
      </c>
      <c r="H951" s="34">
        <v>1</v>
      </c>
      <c r="I951" s="33">
        <v>6.02</v>
      </c>
      <c r="J951" s="33">
        <v>6.02</v>
      </c>
    </row>
    <row r="952" spans="1:10" ht="24" customHeight="1" x14ac:dyDescent="0.25">
      <c r="A952" s="36" t="s">
        <v>550</v>
      </c>
      <c r="B952" s="37" t="s">
        <v>1122</v>
      </c>
      <c r="C952" s="36" t="s">
        <v>22</v>
      </c>
      <c r="D952" s="36" t="s">
        <v>1121</v>
      </c>
      <c r="E952" s="211" t="s">
        <v>547</v>
      </c>
      <c r="F952" s="211"/>
      <c r="G952" s="35" t="s">
        <v>36</v>
      </c>
      <c r="H952" s="34">
        <v>5.8999999999999999E-3</v>
      </c>
      <c r="I952" s="33">
        <v>37.19</v>
      </c>
      <c r="J952" s="33">
        <v>0.21</v>
      </c>
    </row>
    <row r="953" spans="1:10" x14ac:dyDescent="0.25">
      <c r="A953" s="31"/>
      <c r="B953" s="31"/>
      <c r="C953" s="31"/>
      <c r="D953" s="31"/>
      <c r="E953" s="31" t="s">
        <v>544</v>
      </c>
      <c r="F953" s="30">
        <v>3.75</v>
      </c>
      <c r="G953" s="31" t="s">
        <v>543</v>
      </c>
      <c r="H953" s="30">
        <v>0</v>
      </c>
      <c r="I953" s="31" t="s">
        <v>542</v>
      </c>
      <c r="J953" s="30">
        <v>3.75</v>
      </c>
    </row>
    <row r="954" spans="1:10" x14ac:dyDescent="0.25">
      <c r="A954" s="31"/>
      <c r="B954" s="31"/>
      <c r="C954" s="31"/>
      <c r="D954" s="31"/>
      <c r="E954" s="31" t="s">
        <v>541</v>
      </c>
      <c r="F954" s="30">
        <v>2.4300000000000002</v>
      </c>
      <c r="G954" s="31"/>
      <c r="H954" s="212" t="s">
        <v>540</v>
      </c>
      <c r="I954" s="212"/>
      <c r="J954" s="30">
        <v>13.73</v>
      </c>
    </row>
    <row r="955" spans="1:10" ht="49.95" customHeight="1" thickBot="1" x14ac:dyDescent="0.3">
      <c r="A955" s="19"/>
      <c r="B955" s="19"/>
      <c r="C955" s="19"/>
      <c r="D955" s="19"/>
      <c r="E955" s="19"/>
      <c r="F955" s="19"/>
      <c r="G955" s="19" t="s">
        <v>539</v>
      </c>
      <c r="H955" s="29" t="s">
        <v>1184</v>
      </c>
      <c r="I955" s="19" t="s">
        <v>537</v>
      </c>
      <c r="J955" s="26">
        <v>233.41</v>
      </c>
    </row>
    <row r="956" spans="1:10" ht="1.05" customHeight="1" thickTop="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</row>
    <row r="957" spans="1:10" ht="18" customHeight="1" x14ac:dyDescent="0.25">
      <c r="A957" s="24" t="s">
        <v>271</v>
      </c>
      <c r="B957" s="23" t="s">
        <v>3</v>
      </c>
      <c r="C957" s="24" t="s">
        <v>4</v>
      </c>
      <c r="D957" s="24" t="s">
        <v>5</v>
      </c>
      <c r="E957" s="157" t="s">
        <v>636</v>
      </c>
      <c r="F957" s="157"/>
      <c r="G957" s="38" t="s">
        <v>6</v>
      </c>
      <c r="H957" s="23" t="s">
        <v>7</v>
      </c>
      <c r="I957" s="23" t="s">
        <v>8</v>
      </c>
      <c r="J957" s="23" t="s">
        <v>10</v>
      </c>
    </row>
    <row r="958" spans="1:10" ht="39" customHeight="1" x14ac:dyDescent="0.25">
      <c r="A958" s="48" t="s">
        <v>643</v>
      </c>
      <c r="B958" s="49" t="s">
        <v>269</v>
      </c>
      <c r="C958" s="48" t="s">
        <v>22</v>
      </c>
      <c r="D958" s="48" t="s">
        <v>270</v>
      </c>
      <c r="E958" s="213" t="s">
        <v>1000</v>
      </c>
      <c r="F958" s="213"/>
      <c r="G958" s="47" t="s">
        <v>36</v>
      </c>
      <c r="H958" s="46">
        <v>1</v>
      </c>
      <c r="I958" s="45">
        <v>11.3</v>
      </c>
      <c r="J958" s="45">
        <v>11.3</v>
      </c>
    </row>
    <row r="959" spans="1:10" ht="25.95" customHeight="1" x14ac:dyDescent="0.25">
      <c r="A959" s="43" t="s">
        <v>686</v>
      </c>
      <c r="B959" s="44" t="s">
        <v>948</v>
      </c>
      <c r="C959" s="43" t="s">
        <v>22</v>
      </c>
      <c r="D959" s="43" t="s">
        <v>947</v>
      </c>
      <c r="E959" s="215" t="s">
        <v>683</v>
      </c>
      <c r="F959" s="215"/>
      <c r="G959" s="42" t="s">
        <v>654</v>
      </c>
      <c r="H959" s="41">
        <v>0.1416</v>
      </c>
      <c r="I959" s="40">
        <v>18.11</v>
      </c>
      <c r="J959" s="40">
        <v>2.56</v>
      </c>
    </row>
    <row r="960" spans="1:10" ht="25.95" customHeight="1" x14ac:dyDescent="0.25">
      <c r="A960" s="43" t="s">
        <v>686</v>
      </c>
      <c r="B960" s="44" t="s">
        <v>999</v>
      </c>
      <c r="C960" s="43" t="s">
        <v>22</v>
      </c>
      <c r="D960" s="43" t="s">
        <v>998</v>
      </c>
      <c r="E960" s="215" t="s">
        <v>683</v>
      </c>
      <c r="F960" s="215"/>
      <c r="G960" s="42" t="s">
        <v>654</v>
      </c>
      <c r="H960" s="41">
        <v>0.1416</v>
      </c>
      <c r="I960" s="40">
        <v>15.36</v>
      </c>
      <c r="J960" s="40">
        <v>2.17</v>
      </c>
    </row>
    <row r="961" spans="1:10" ht="24" customHeight="1" x14ac:dyDescent="0.25">
      <c r="A961" s="36" t="s">
        <v>550</v>
      </c>
      <c r="B961" s="37" t="s">
        <v>1166</v>
      </c>
      <c r="C961" s="36" t="s">
        <v>22</v>
      </c>
      <c r="D961" s="36" t="s">
        <v>1165</v>
      </c>
      <c r="E961" s="211" t="s">
        <v>547</v>
      </c>
      <c r="F961" s="211"/>
      <c r="G961" s="35" t="s">
        <v>36</v>
      </c>
      <c r="H961" s="34">
        <v>3.3799999999999997E-2</v>
      </c>
      <c r="I961" s="33">
        <v>1.48</v>
      </c>
      <c r="J961" s="33">
        <v>0.05</v>
      </c>
    </row>
    <row r="962" spans="1:10" ht="25.95" customHeight="1" x14ac:dyDescent="0.25">
      <c r="A962" s="36" t="s">
        <v>550</v>
      </c>
      <c r="B962" s="37" t="s">
        <v>1120</v>
      </c>
      <c r="C962" s="36" t="s">
        <v>22</v>
      </c>
      <c r="D962" s="36" t="s">
        <v>1119</v>
      </c>
      <c r="E962" s="211" t="s">
        <v>547</v>
      </c>
      <c r="F962" s="211"/>
      <c r="G962" s="35" t="s">
        <v>36</v>
      </c>
      <c r="H962" s="34">
        <v>7.0000000000000001E-3</v>
      </c>
      <c r="I962" s="33">
        <v>42.13</v>
      </c>
      <c r="J962" s="33">
        <v>0.28999999999999998</v>
      </c>
    </row>
    <row r="963" spans="1:10" ht="25.95" customHeight="1" x14ac:dyDescent="0.25">
      <c r="A963" s="36" t="s">
        <v>550</v>
      </c>
      <c r="B963" s="37" t="s">
        <v>1183</v>
      </c>
      <c r="C963" s="36" t="s">
        <v>22</v>
      </c>
      <c r="D963" s="36" t="s">
        <v>1182</v>
      </c>
      <c r="E963" s="211" t="s">
        <v>547</v>
      </c>
      <c r="F963" s="211"/>
      <c r="G963" s="35" t="s">
        <v>36</v>
      </c>
      <c r="H963" s="34">
        <v>1</v>
      </c>
      <c r="I963" s="33">
        <v>6.02</v>
      </c>
      <c r="J963" s="33">
        <v>6.02</v>
      </c>
    </row>
    <row r="964" spans="1:10" ht="24" customHeight="1" x14ac:dyDescent="0.25">
      <c r="A964" s="36" t="s">
        <v>550</v>
      </c>
      <c r="B964" s="37" t="s">
        <v>1122</v>
      </c>
      <c r="C964" s="36" t="s">
        <v>22</v>
      </c>
      <c r="D964" s="36" t="s">
        <v>1121</v>
      </c>
      <c r="E964" s="211" t="s">
        <v>547</v>
      </c>
      <c r="F964" s="211"/>
      <c r="G964" s="35" t="s">
        <v>36</v>
      </c>
      <c r="H964" s="34">
        <v>5.8999999999999999E-3</v>
      </c>
      <c r="I964" s="33">
        <v>37.19</v>
      </c>
      <c r="J964" s="33">
        <v>0.21</v>
      </c>
    </row>
    <row r="965" spans="1:10" x14ac:dyDescent="0.25">
      <c r="A965" s="31"/>
      <c r="B965" s="31"/>
      <c r="C965" s="31"/>
      <c r="D965" s="31"/>
      <c r="E965" s="31" t="s">
        <v>544</v>
      </c>
      <c r="F965" s="30">
        <v>3.75</v>
      </c>
      <c r="G965" s="31" t="s">
        <v>543</v>
      </c>
      <c r="H965" s="30">
        <v>0</v>
      </c>
      <c r="I965" s="31" t="s">
        <v>542</v>
      </c>
      <c r="J965" s="30">
        <v>3.75</v>
      </c>
    </row>
    <row r="966" spans="1:10" x14ac:dyDescent="0.25">
      <c r="A966" s="31"/>
      <c r="B966" s="31"/>
      <c r="C966" s="31"/>
      <c r="D966" s="31"/>
      <c r="E966" s="31" t="s">
        <v>541</v>
      </c>
      <c r="F966" s="30">
        <v>2.4300000000000002</v>
      </c>
      <c r="G966" s="31"/>
      <c r="H966" s="212" t="s">
        <v>540</v>
      </c>
      <c r="I966" s="212"/>
      <c r="J966" s="30">
        <v>13.73</v>
      </c>
    </row>
    <row r="967" spans="1:10" ht="49.95" customHeight="1" thickBot="1" x14ac:dyDescent="0.3">
      <c r="A967" s="19"/>
      <c r="B967" s="19"/>
      <c r="C967" s="19"/>
      <c r="D967" s="19"/>
      <c r="E967" s="19"/>
      <c r="F967" s="19"/>
      <c r="G967" s="19" t="s">
        <v>539</v>
      </c>
      <c r="H967" s="29" t="s">
        <v>988</v>
      </c>
      <c r="I967" s="19" t="s">
        <v>537</v>
      </c>
      <c r="J967" s="26">
        <v>27.46</v>
      </c>
    </row>
    <row r="968" spans="1:10" ht="1.05" customHeight="1" thickTop="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</row>
    <row r="969" spans="1:10" ht="18" customHeight="1" x14ac:dyDescent="0.25">
      <c r="A969" s="24" t="s">
        <v>272</v>
      </c>
      <c r="B969" s="23" t="s">
        <v>3</v>
      </c>
      <c r="C969" s="24" t="s">
        <v>4</v>
      </c>
      <c r="D969" s="24" t="s">
        <v>5</v>
      </c>
      <c r="E969" s="157" t="s">
        <v>636</v>
      </c>
      <c r="F969" s="157"/>
      <c r="G969" s="38" t="s">
        <v>6</v>
      </c>
      <c r="H969" s="23" t="s">
        <v>7</v>
      </c>
      <c r="I969" s="23" t="s">
        <v>8</v>
      </c>
      <c r="J969" s="23" t="s">
        <v>10</v>
      </c>
    </row>
    <row r="970" spans="1:10" ht="39" customHeight="1" x14ac:dyDescent="0.25">
      <c r="A970" s="48" t="s">
        <v>643</v>
      </c>
      <c r="B970" s="49" t="s">
        <v>273</v>
      </c>
      <c r="C970" s="48" t="s">
        <v>22</v>
      </c>
      <c r="D970" s="48" t="s">
        <v>274</v>
      </c>
      <c r="E970" s="213" t="s">
        <v>1000</v>
      </c>
      <c r="F970" s="213"/>
      <c r="G970" s="47" t="s">
        <v>36</v>
      </c>
      <c r="H970" s="46">
        <v>1</v>
      </c>
      <c r="I970" s="45">
        <v>5.71</v>
      </c>
      <c r="J970" s="45">
        <v>5.71</v>
      </c>
    </row>
    <row r="971" spans="1:10" ht="25.95" customHeight="1" x14ac:dyDescent="0.25">
      <c r="A971" s="43" t="s">
        <v>686</v>
      </c>
      <c r="B971" s="44" t="s">
        <v>999</v>
      </c>
      <c r="C971" s="43" t="s">
        <v>22</v>
      </c>
      <c r="D971" s="43" t="s">
        <v>998</v>
      </c>
      <c r="E971" s="215" t="s">
        <v>683</v>
      </c>
      <c r="F971" s="215"/>
      <c r="G971" s="42" t="s">
        <v>654</v>
      </c>
      <c r="H971" s="41">
        <v>0.13589999999999999</v>
      </c>
      <c r="I971" s="40">
        <v>15.36</v>
      </c>
      <c r="J971" s="40">
        <v>2.08</v>
      </c>
    </row>
    <row r="972" spans="1:10" ht="25.95" customHeight="1" x14ac:dyDescent="0.25">
      <c r="A972" s="43" t="s">
        <v>686</v>
      </c>
      <c r="B972" s="44" t="s">
        <v>948</v>
      </c>
      <c r="C972" s="43" t="s">
        <v>22</v>
      </c>
      <c r="D972" s="43" t="s">
        <v>947</v>
      </c>
      <c r="E972" s="215" t="s">
        <v>683</v>
      </c>
      <c r="F972" s="215"/>
      <c r="G972" s="42" t="s">
        <v>654</v>
      </c>
      <c r="H972" s="41">
        <v>0.13589999999999999</v>
      </c>
      <c r="I972" s="40">
        <v>18.11</v>
      </c>
      <c r="J972" s="40">
        <v>2.46</v>
      </c>
    </row>
    <row r="973" spans="1:10" ht="24" customHeight="1" x14ac:dyDescent="0.25">
      <c r="A973" s="36" t="s">
        <v>550</v>
      </c>
      <c r="B973" s="37" t="s">
        <v>1122</v>
      </c>
      <c r="C973" s="36" t="s">
        <v>22</v>
      </c>
      <c r="D973" s="36" t="s">
        <v>1121</v>
      </c>
      <c r="E973" s="211" t="s">
        <v>547</v>
      </c>
      <c r="F973" s="211"/>
      <c r="G973" s="35" t="s">
        <v>36</v>
      </c>
      <c r="H973" s="34">
        <v>7.1000000000000004E-3</v>
      </c>
      <c r="I973" s="33">
        <v>37.19</v>
      </c>
      <c r="J973" s="33">
        <v>0.26</v>
      </c>
    </row>
    <row r="974" spans="1:10" ht="25.95" customHeight="1" x14ac:dyDescent="0.25">
      <c r="A974" s="36" t="s">
        <v>550</v>
      </c>
      <c r="B974" s="37" t="s">
        <v>1181</v>
      </c>
      <c r="C974" s="36" t="s">
        <v>22</v>
      </c>
      <c r="D974" s="36" t="s">
        <v>1180</v>
      </c>
      <c r="E974" s="211" t="s">
        <v>547</v>
      </c>
      <c r="F974" s="211"/>
      <c r="G974" s="35" t="s">
        <v>36</v>
      </c>
      <c r="H974" s="34">
        <v>1</v>
      </c>
      <c r="I974" s="33">
        <v>0.54</v>
      </c>
      <c r="J974" s="33">
        <v>0.54</v>
      </c>
    </row>
    <row r="975" spans="1:10" ht="25.95" customHeight="1" x14ac:dyDescent="0.25">
      <c r="A975" s="36" t="s">
        <v>550</v>
      </c>
      <c r="B975" s="37" t="s">
        <v>1120</v>
      </c>
      <c r="C975" s="36" t="s">
        <v>22</v>
      </c>
      <c r="D975" s="36" t="s">
        <v>1119</v>
      </c>
      <c r="E975" s="211" t="s">
        <v>547</v>
      </c>
      <c r="F975" s="211"/>
      <c r="G975" s="35" t="s">
        <v>36</v>
      </c>
      <c r="H975" s="34">
        <v>8.0000000000000002E-3</v>
      </c>
      <c r="I975" s="33">
        <v>42.13</v>
      </c>
      <c r="J975" s="33">
        <v>0.33</v>
      </c>
    </row>
    <row r="976" spans="1:10" ht="24" customHeight="1" x14ac:dyDescent="0.25">
      <c r="A976" s="36" t="s">
        <v>550</v>
      </c>
      <c r="B976" s="37" t="s">
        <v>1166</v>
      </c>
      <c r="C976" s="36" t="s">
        <v>22</v>
      </c>
      <c r="D976" s="36" t="s">
        <v>1165</v>
      </c>
      <c r="E976" s="211" t="s">
        <v>547</v>
      </c>
      <c r="F976" s="211"/>
      <c r="G976" s="35" t="s">
        <v>36</v>
      </c>
      <c r="H976" s="34">
        <v>3.0200000000000001E-2</v>
      </c>
      <c r="I976" s="33">
        <v>1.48</v>
      </c>
      <c r="J976" s="33">
        <v>0.04</v>
      </c>
    </row>
    <row r="977" spans="1:10" x14ac:dyDescent="0.25">
      <c r="A977" s="31"/>
      <c r="B977" s="31"/>
      <c r="C977" s="31"/>
      <c r="D977" s="31"/>
      <c r="E977" s="31" t="s">
        <v>544</v>
      </c>
      <c r="F977" s="30">
        <v>3.6</v>
      </c>
      <c r="G977" s="31" t="s">
        <v>543</v>
      </c>
      <c r="H977" s="30">
        <v>0</v>
      </c>
      <c r="I977" s="31" t="s">
        <v>542</v>
      </c>
      <c r="J977" s="30">
        <v>3.6</v>
      </c>
    </row>
    <row r="978" spans="1:10" x14ac:dyDescent="0.25">
      <c r="A978" s="31"/>
      <c r="B978" s="31"/>
      <c r="C978" s="31"/>
      <c r="D978" s="31"/>
      <c r="E978" s="31" t="s">
        <v>541</v>
      </c>
      <c r="F978" s="30">
        <v>1.22</v>
      </c>
      <c r="G978" s="31"/>
      <c r="H978" s="212" t="s">
        <v>540</v>
      </c>
      <c r="I978" s="212"/>
      <c r="J978" s="30">
        <v>6.93</v>
      </c>
    </row>
    <row r="979" spans="1:10" ht="49.95" customHeight="1" thickBot="1" x14ac:dyDescent="0.3">
      <c r="A979" s="19"/>
      <c r="B979" s="19"/>
      <c r="C979" s="19"/>
      <c r="D979" s="19"/>
      <c r="E979" s="19"/>
      <c r="F979" s="19"/>
      <c r="G979" s="19" t="s">
        <v>539</v>
      </c>
      <c r="H979" s="29" t="s">
        <v>1179</v>
      </c>
      <c r="I979" s="19" t="s">
        <v>537</v>
      </c>
      <c r="J979" s="26">
        <v>145.53</v>
      </c>
    </row>
    <row r="980" spans="1:10" ht="1.05" customHeight="1" thickTop="1" x14ac:dyDescent="0.25">
      <c r="A980" s="28"/>
      <c r="B980" s="28"/>
      <c r="C980" s="28"/>
      <c r="D980" s="28"/>
      <c r="E980" s="28"/>
      <c r="F980" s="28"/>
      <c r="G980" s="28"/>
      <c r="H980" s="28"/>
      <c r="I980" s="28"/>
      <c r="J980" s="28"/>
    </row>
    <row r="981" spans="1:10" ht="18" customHeight="1" x14ac:dyDescent="0.25">
      <c r="A981" s="24" t="s">
        <v>275</v>
      </c>
      <c r="B981" s="23" t="s">
        <v>3</v>
      </c>
      <c r="C981" s="24" t="s">
        <v>4</v>
      </c>
      <c r="D981" s="24" t="s">
        <v>5</v>
      </c>
      <c r="E981" s="157" t="s">
        <v>636</v>
      </c>
      <c r="F981" s="157"/>
      <c r="G981" s="38" t="s">
        <v>6</v>
      </c>
      <c r="H981" s="23" t="s">
        <v>7</v>
      </c>
      <c r="I981" s="23" t="s">
        <v>8</v>
      </c>
      <c r="J981" s="23" t="s">
        <v>10</v>
      </c>
    </row>
    <row r="982" spans="1:10" ht="25.95" customHeight="1" x14ac:dyDescent="0.25">
      <c r="A982" s="48" t="s">
        <v>643</v>
      </c>
      <c r="B982" s="49" t="s">
        <v>276</v>
      </c>
      <c r="C982" s="48" t="s">
        <v>22</v>
      </c>
      <c r="D982" s="48" t="s">
        <v>277</v>
      </c>
      <c r="E982" s="213" t="s">
        <v>1000</v>
      </c>
      <c r="F982" s="213"/>
      <c r="G982" s="47" t="s">
        <v>36</v>
      </c>
      <c r="H982" s="46">
        <v>1</v>
      </c>
      <c r="I982" s="45">
        <v>4.95</v>
      </c>
      <c r="J982" s="45">
        <v>4.95</v>
      </c>
    </row>
    <row r="983" spans="1:10" ht="25.95" customHeight="1" x14ac:dyDescent="0.25">
      <c r="A983" s="43" t="s">
        <v>686</v>
      </c>
      <c r="B983" s="44" t="s">
        <v>999</v>
      </c>
      <c r="C983" s="43" t="s">
        <v>22</v>
      </c>
      <c r="D983" s="43" t="s">
        <v>998</v>
      </c>
      <c r="E983" s="215" t="s">
        <v>683</v>
      </c>
      <c r="F983" s="215"/>
      <c r="G983" s="42" t="s">
        <v>654</v>
      </c>
      <c r="H983" s="41">
        <v>9.4100000000000003E-2</v>
      </c>
      <c r="I983" s="40">
        <v>15.36</v>
      </c>
      <c r="J983" s="40">
        <v>1.44</v>
      </c>
    </row>
    <row r="984" spans="1:10" ht="25.95" customHeight="1" x14ac:dyDescent="0.25">
      <c r="A984" s="43" t="s">
        <v>686</v>
      </c>
      <c r="B984" s="44" t="s">
        <v>948</v>
      </c>
      <c r="C984" s="43" t="s">
        <v>22</v>
      </c>
      <c r="D984" s="43" t="s">
        <v>947</v>
      </c>
      <c r="E984" s="215" t="s">
        <v>683</v>
      </c>
      <c r="F984" s="215"/>
      <c r="G984" s="42" t="s">
        <v>654</v>
      </c>
      <c r="H984" s="41">
        <v>9.4100000000000003E-2</v>
      </c>
      <c r="I984" s="40">
        <v>18.11</v>
      </c>
      <c r="J984" s="40">
        <v>1.7</v>
      </c>
    </row>
    <row r="985" spans="1:10" ht="25.95" customHeight="1" x14ac:dyDescent="0.25">
      <c r="A985" s="36" t="s">
        <v>550</v>
      </c>
      <c r="B985" s="37" t="s">
        <v>1178</v>
      </c>
      <c r="C985" s="36" t="s">
        <v>22</v>
      </c>
      <c r="D985" s="36" t="s">
        <v>1177</v>
      </c>
      <c r="E985" s="211" t="s">
        <v>547</v>
      </c>
      <c r="F985" s="211"/>
      <c r="G985" s="35" t="s">
        <v>36</v>
      </c>
      <c r="H985" s="34">
        <v>1</v>
      </c>
      <c r="I985" s="33">
        <v>0.9</v>
      </c>
      <c r="J985" s="33">
        <v>0.9</v>
      </c>
    </row>
    <row r="986" spans="1:10" ht="24" customHeight="1" x14ac:dyDescent="0.25">
      <c r="A986" s="36" t="s">
        <v>550</v>
      </c>
      <c r="B986" s="37" t="s">
        <v>1122</v>
      </c>
      <c r="C986" s="36" t="s">
        <v>22</v>
      </c>
      <c r="D986" s="36" t="s">
        <v>1121</v>
      </c>
      <c r="E986" s="211" t="s">
        <v>547</v>
      </c>
      <c r="F986" s="211"/>
      <c r="G986" s="35" t="s">
        <v>36</v>
      </c>
      <c r="H986" s="34">
        <v>1.06E-2</v>
      </c>
      <c r="I986" s="33">
        <v>37.19</v>
      </c>
      <c r="J986" s="33">
        <v>0.39</v>
      </c>
    </row>
    <row r="987" spans="1:10" ht="25.95" customHeight="1" x14ac:dyDescent="0.25">
      <c r="A987" s="36" t="s">
        <v>550</v>
      </c>
      <c r="B987" s="37" t="s">
        <v>1120</v>
      </c>
      <c r="C987" s="36" t="s">
        <v>22</v>
      </c>
      <c r="D987" s="36" t="s">
        <v>1119</v>
      </c>
      <c r="E987" s="211" t="s">
        <v>547</v>
      </c>
      <c r="F987" s="211"/>
      <c r="G987" s="35" t="s">
        <v>36</v>
      </c>
      <c r="H987" s="34">
        <v>1.2E-2</v>
      </c>
      <c r="I987" s="33">
        <v>42.13</v>
      </c>
      <c r="J987" s="33">
        <v>0.5</v>
      </c>
    </row>
    <row r="988" spans="1:10" ht="24" customHeight="1" x14ac:dyDescent="0.25">
      <c r="A988" s="36" t="s">
        <v>550</v>
      </c>
      <c r="B988" s="37" t="s">
        <v>1166</v>
      </c>
      <c r="C988" s="36" t="s">
        <v>22</v>
      </c>
      <c r="D988" s="36" t="s">
        <v>1165</v>
      </c>
      <c r="E988" s="211" t="s">
        <v>547</v>
      </c>
      <c r="F988" s="211"/>
      <c r="G988" s="35" t="s">
        <v>36</v>
      </c>
      <c r="H988" s="34">
        <v>1.6199999999999999E-2</v>
      </c>
      <c r="I988" s="33">
        <v>1.48</v>
      </c>
      <c r="J988" s="33">
        <v>0.02</v>
      </c>
    </row>
    <row r="989" spans="1:10" x14ac:dyDescent="0.25">
      <c r="A989" s="31"/>
      <c r="B989" s="31"/>
      <c r="C989" s="31"/>
      <c r="D989" s="31"/>
      <c r="E989" s="31" t="s">
        <v>544</v>
      </c>
      <c r="F989" s="30">
        <v>2.48</v>
      </c>
      <c r="G989" s="31" t="s">
        <v>543</v>
      </c>
      <c r="H989" s="30">
        <v>0</v>
      </c>
      <c r="I989" s="31" t="s">
        <v>542</v>
      </c>
      <c r="J989" s="30">
        <v>2.48</v>
      </c>
    </row>
    <row r="990" spans="1:10" x14ac:dyDescent="0.25">
      <c r="A990" s="31"/>
      <c r="B990" s="31"/>
      <c r="C990" s="31"/>
      <c r="D990" s="31"/>
      <c r="E990" s="31" t="s">
        <v>541</v>
      </c>
      <c r="F990" s="30">
        <v>1.06</v>
      </c>
      <c r="G990" s="31"/>
      <c r="H990" s="212" t="s">
        <v>540</v>
      </c>
      <c r="I990" s="212"/>
      <c r="J990" s="30">
        <v>6.01</v>
      </c>
    </row>
    <row r="991" spans="1:10" ht="49.95" customHeight="1" thickBot="1" x14ac:dyDescent="0.3">
      <c r="A991" s="19"/>
      <c r="B991" s="19"/>
      <c r="C991" s="19"/>
      <c r="D991" s="19"/>
      <c r="E991" s="19"/>
      <c r="F991" s="19"/>
      <c r="G991" s="19" t="s">
        <v>539</v>
      </c>
      <c r="H991" s="29" t="s">
        <v>1176</v>
      </c>
      <c r="I991" s="19" t="s">
        <v>537</v>
      </c>
      <c r="J991" s="26">
        <v>78.13</v>
      </c>
    </row>
    <row r="992" spans="1:10" ht="1.05" customHeight="1" thickTop="1" x14ac:dyDescent="0.25">
      <c r="A992" s="28"/>
      <c r="B992" s="28"/>
      <c r="C992" s="28"/>
      <c r="D992" s="28"/>
      <c r="E992" s="28"/>
      <c r="F992" s="28"/>
      <c r="G992" s="28"/>
      <c r="H992" s="28"/>
      <c r="I992" s="28"/>
      <c r="J992" s="28"/>
    </row>
    <row r="993" spans="1:10" ht="18" customHeight="1" x14ac:dyDescent="0.25">
      <c r="A993" s="24" t="s">
        <v>278</v>
      </c>
      <c r="B993" s="23" t="s">
        <v>3</v>
      </c>
      <c r="C993" s="24" t="s">
        <v>4</v>
      </c>
      <c r="D993" s="24" t="s">
        <v>5</v>
      </c>
      <c r="E993" s="157" t="s">
        <v>636</v>
      </c>
      <c r="F993" s="157"/>
      <c r="G993" s="38" t="s">
        <v>6</v>
      </c>
      <c r="H993" s="23" t="s">
        <v>7</v>
      </c>
      <c r="I993" s="23" t="s">
        <v>8</v>
      </c>
      <c r="J993" s="23" t="s">
        <v>10</v>
      </c>
    </row>
    <row r="994" spans="1:10" ht="52.05" customHeight="1" x14ac:dyDescent="0.25">
      <c r="A994" s="48" t="s">
        <v>643</v>
      </c>
      <c r="B994" s="49" t="s">
        <v>279</v>
      </c>
      <c r="C994" s="48" t="s">
        <v>22</v>
      </c>
      <c r="D994" s="48" t="s">
        <v>280</v>
      </c>
      <c r="E994" s="213" t="s">
        <v>1000</v>
      </c>
      <c r="F994" s="213"/>
      <c r="G994" s="47" t="s">
        <v>36</v>
      </c>
      <c r="H994" s="46">
        <v>1</v>
      </c>
      <c r="I994" s="45">
        <v>6.31</v>
      </c>
      <c r="J994" s="45">
        <v>6.31</v>
      </c>
    </row>
    <row r="995" spans="1:10" ht="25.95" customHeight="1" x14ac:dyDescent="0.25">
      <c r="A995" s="43" t="s">
        <v>686</v>
      </c>
      <c r="B995" s="44" t="s">
        <v>948</v>
      </c>
      <c r="C995" s="43" t="s">
        <v>22</v>
      </c>
      <c r="D995" s="43" t="s">
        <v>947</v>
      </c>
      <c r="E995" s="215" t="s">
        <v>683</v>
      </c>
      <c r="F995" s="215"/>
      <c r="G995" s="42" t="s">
        <v>654</v>
      </c>
      <c r="H995" s="41">
        <v>7.6700000000000004E-2</v>
      </c>
      <c r="I995" s="40">
        <v>18.11</v>
      </c>
      <c r="J995" s="40">
        <v>1.38</v>
      </c>
    </row>
    <row r="996" spans="1:10" ht="25.95" customHeight="1" x14ac:dyDescent="0.25">
      <c r="A996" s="43" t="s">
        <v>686</v>
      </c>
      <c r="B996" s="44" t="s">
        <v>999</v>
      </c>
      <c r="C996" s="43" t="s">
        <v>22</v>
      </c>
      <c r="D996" s="43" t="s">
        <v>998</v>
      </c>
      <c r="E996" s="215" t="s">
        <v>683</v>
      </c>
      <c r="F996" s="215"/>
      <c r="G996" s="42" t="s">
        <v>654</v>
      </c>
      <c r="H996" s="41">
        <v>7.6700000000000004E-2</v>
      </c>
      <c r="I996" s="40">
        <v>15.36</v>
      </c>
      <c r="J996" s="40">
        <v>1.17</v>
      </c>
    </row>
    <row r="997" spans="1:10" ht="25.95" customHeight="1" x14ac:dyDescent="0.25">
      <c r="A997" s="36" t="s">
        <v>550</v>
      </c>
      <c r="B997" s="37" t="s">
        <v>1171</v>
      </c>
      <c r="C997" s="36" t="s">
        <v>22</v>
      </c>
      <c r="D997" s="36" t="s">
        <v>1170</v>
      </c>
      <c r="E997" s="211" t="s">
        <v>547</v>
      </c>
      <c r="F997" s="211"/>
      <c r="G997" s="35" t="s">
        <v>36</v>
      </c>
      <c r="H997" s="34">
        <v>5.3E-3</v>
      </c>
      <c r="I997" s="33">
        <v>5.56</v>
      </c>
      <c r="J997" s="33">
        <v>0.02</v>
      </c>
    </row>
    <row r="998" spans="1:10" ht="24" customHeight="1" x14ac:dyDescent="0.25">
      <c r="A998" s="36" t="s">
        <v>550</v>
      </c>
      <c r="B998" s="37" t="s">
        <v>1122</v>
      </c>
      <c r="C998" s="36" t="s">
        <v>22</v>
      </c>
      <c r="D998" s="36" t="s">
        <v>1121</v>
      </c>
      <c r="E998" s="211" t="s">
        <v>547</v>
      </c>
      <c r="F998" s="211"/>
      <c r="G998" s="35" t="s">
        <v>36</v>
      </c>
      <c r="H998" s="34">
        <v>7.1000000000000004E-3</v>
      </c>
      <c r="I998" s="33">
        <v>37.19</v>
      </c>
      <c r="J998" s="33">
        <v>0.26</v>
      </c>
    </row>
    <row r="999" spans="1:10" ht="24" customHeight="1" x14ac:dyDescent="0.25">
      <c r="A999" s="36" t="s">
        <v>550</v>
      </c>
      <c r="B999" s="37" t="s">
        <v>1166</v>
      </c>
      <c r="C999" s="36" t="s">
        <v>22</v>
      </c>
      <c r="D999" s="36" t="s">
        <v>1165</v>
      </c>
      <c r="E999" s="211" t="s">
        <v>547</v>
      </c>
      <c r="F999" s="211"/>
      <c r="G999" s="35" t="s">
        <v>36</v>
      </c>
      <c r="H999" s="34">
        <v>6.4000000000000003E-3</v>
      </c>
      <c r="I999" s="33">
        <v>1.48</v>
      </c>
      <c r="J999" s="33">
        <v>0</v>
      </c>
    </row>
    <row r="1000" spans="1:10" ht="25.95" customHeight="1" x14ac:dyDescent="0.25">
      <c r="A1000" s="36" t="s">
        <v>550</v>
      </c>
      <c r="B1000" s="37" t="s">
        <v>1120</v>
      </c>
      <c r="C1000" s="36" t="s">
        <v>22</v>
      </c>
      <c r="D1000" s="36" t="s">
        <v>1119</v>
      </c>
      <c r="E1000" s="211" t="s">
        <v>547</v>
      </c>
      <c r="F1000" s="211"/>
      <c r="G1000" s="35" t="s">
        <v>36</v>
      </c>
      <c r="H1000" s="34">
        <v>8.0000000000000002E-3</v>
      </c>
      <c r="I1000" s="33">
        <v>42.13</v>
      </c>
      <c r="J1000" s="33">
        <v>0.33</v>
      </c>
    </row>
    <row r="1001" spans="1:10" ht="25.95" customHeight="1" x14ac:dyDescent="0.25">
      <c r="A1001" s="36" t="s">
        <v>550</v>
      </c>
      <c r="B1001" s="37" t="s">
        <v>1175</v>
      </c>
      <c r="C1001" s="36" t="s">
        <v>22</v>
      </c>
      <c r="D1001" s="36" t="s">
        <v>1174</v>
      </c>
      <c r="E1001" s="211" t="s">
        <v>547</v>
      </c>
      <c r="F1001" s="211"/>
      <c r="G1001" s="35" t="s">
        <v>36</v>
      </c>
      <c r="H1001" s="34">
        <v>1</v>
      </c>
      <c r="I1001" s="33">
        <v>3.15</v>
      </c>
      <c r="J1001" s="33">
        <v>3.15</v>
      </c>
    </row>
    <row r="1002" spans="1:10" x14ac:dyDescent="0.25">
      <c r="A1002" s="31"/>
      <c r="B1002" s="31"/>
      <c r="C1002" s="31"/>
      <c r="D1002" s="31"/>
      <c r="E1002" s="31" t="s">
        <v>544</v>
      </c>
      <c r="F1002" s="30">
        <v>2.0299999999999998</v>
      </c>
      <c r="G1002" s="31" t="s">
        <v>543</v>
      </c>
      <c r="H1002" s="30">
        <v>0</v>
      </c>
      <c r="I1002" s="31" t="s">
        <v>542</v>
      </c>
      <c r="J1002" s="30">
        <v>2.0299999999999998</v>
      </c>
    </row>
    <row r="1003" spans="1:10" x14ac:dyDescent="0.25">
      <c r="A1003" s="31"/>
      <c r="B1003" s="31"/>
      <c r="C1003" s="31"/>
      <c r="D1003" s="31"/>
      <c r="E1003" s="31" t="s">
        <v>541</v>
      </c>
      <c r="F1003" s="30">
        <v>1.35</v>
      </c>
      <c r="G1003" s="31"/>
      <c r="H1003" s="212" t="s">
        <v>540</v>
      </c>
      <c r="I1003" s="212"/>
      <c r="J1003" s="30">
        <v>7.66</v>
      </c>
    </row>
    <row r="1004" spans="1:10" ht="49.95" customHeight="1" thickBot="1" x14ac:dyDescent="0.3">
      <c r="A1004" s="19"/>
      <c r="B1004" s="19"/>
      <c r="C1004" s="19"/>
      <c r="D1004" s="19"/>
      <c r="E1004" s="19"/>
      <c r="F1004" s="19"/>
      <c r="G1004" s="19" t="s">
        <v>539</v>
      </c>
      <c r="H1004" s="29" t="s">
        <v>1016</v>
      </c>
      <c r="I1004" s="19" t="s">
        <v>537</v>
      </c>
      <c r="J1004" s="26">
        <v>22.98</v>
      </c>
    </row>
    <row r="1005" spans="1:10" ht="1.05" customHeight="1" thickTop="1" x14ac:dyDescent="0.25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</row>
    <row r="1006" spans="1:10" ht="18" customHeight="1" x14ac:dyDescent="0.25">
      <c r="A1006" s="24" t="s">
        <v>281</v>
      </c>
      <c r="B1006" s="23" t="s">
        <v>3</v>
      </c>
      <c r="C1006" s="24" t="s">
        <v>4</v>
      </c>
      <c r="D1006" s="24" t="s">
        <v>5</v>
      </c>
      <c r="E1006" s="157" t="s">
        <v>636</v>
      </c>
      <c r="F1006" s="157"/>
      <c r="G1006" s="38" t="s">
        <v>6</v>
      </c>
      <c r="H1006" s="23" t="s">
        <v>7</v>
      </c>
      <c r="I1006" s="23" t="s">
        <v>8</v>
      </c>
      <c r="J1006" s="23" t="s">
        <v>10</v>
      </c>
    </row>
    <row r="1007" spans="1:10" ht="39" customHeight="1" x14ac:dyDescent="0.25">
      <c r="A1007" s="48" t="s">
        <v>643</v>
      </c>
      <c r="B1007" s="49" t="s">
        <v>282</v>
      </c>
      <c r="C1007" s="48" t="s">
        <v>22</v>
      </c>
      <c r="D1007" s="48" t="s">
        <v>283</v>
      </c>
      <c r="E1007" s="213" t="s">
        <v>1000</v>
      </c>
      <c r="F1007" s="213"/>
      <c r="G1007" s="47" t="s">
        <v>36</v>
      </c>
      <c r="H1007" s="46">
        <v>1</v>
      </c>
      <c r="I1007" s="45">
        <v>73.98</v>
      </c>
      <c r="J1007" s="45">
        <v>73.98</v>
      </c>
    </row>
    <row r="1008" spans="1:10" ht="25.95" customHeight="1" x14ac:dyDescent="0.25">
      <c r="A1008" s="43" t="s">
        <v>686</v>
      </c>
      <c r="B1008" s="44" t="s">
        <v>948</v>
      </c>
      <c r="C1008" s="43" t="s">
        <v>22</v>
      </c>
      <c r="D1008" s="43" t="s">
        <v>947</v>
      </c>
      <c r="E1008" s="215" t="s">
        <v>683</v>
      </c>
      <c r="F1008" s="215"/>
      <c r="G1008" s="42" t="s">
        <v>654</v>
      </c>
      <c r="H1008" s="41">
        <v>0.22120000000000001</v>
      </c>
      <c r="I1008" s="40">
        <v>18.11</v>
      </c>
      <c r="J1008" s="40">
        <v>4</v>
      </c>
    </row>
    <row r="1009" spans="1:10" ht="25.95" customHeight="1" x14ac:dyDescent="0.25">
      <c r="A1009" s="43" t="s">
        <v>686</v>
      </c>
      <c r="B1009" s="44" t="s">
        <v>999</v>
      </c>
      <c r="C1009" s="43" t="s">
        <v>22</v>
      </c>
      <c r="D1009" s="43" t="s">
        <v>998</v>
      </c>
      <c r="E1009" s="215" t="s">
        <v>683</v>
      </c>
      <c r="F1009" s="215"/>
      <c r="G1009" s="42" t="s">
        <v>654</v>
      </c>
      <c r="H1009" s="41">
        <v>0.22120000000000001</v>
      </c>
      <c r="I1009" s="40">
        <v>15.36</v>
      </c>
      <c r="J1009" s="40">
        <v>3.39</v>
      </c>
    </row>
    <row r="1010" spans="1:10" ht="25.95" customHeight="1" x14ac:dyDescent="0.25">
      <c r="A1010" s="36" t="s">
        <v>550</v>
      </c>
      <c r="B1010" s="37" t="s">
        <v>1173</v>
      </c>
      <c r="C1010" s="36" t="s">
        <v>22</v>
      </c>
      <c r="D1010" s="36" t="s">
        <v>1172</v>
      </c>
      <c r="E1010" s="211" t="s">
        <v>547</v>
      </c>
      <c r="F1010" s="211"/>
      <c r="G1010" s="35" t="s">
        <v>36</v>
      </c>
      <c r="H1010" s="34">
        <v>1</v>
      </c>
      <c r="I1010" s="33">
        <v>66.540000000000006</v>
      </c>
      <c r="J1010" s="33">
        <v>66.540000000000006</v>
      </c>
    </row>
    <row r="1011" spans="1:10" ht="25.95" customHeight="1" x14ac:dyDescent="0.25">
      <c r="A1011" s="36" t="s">
        <v>550</v>
      </c>
      <c r="B1011" s="37" t="s">
        <v>1171</v>
      </c>
      <c r="C1011" s="36" t="s">
        <v>22</v>
      </c>
      <c r="D1011" s="36" t="s">
        <v>1170</v>
      </c>
      <c r="E1011" s="211" t="s">
        <v>547</v>
      </c>
      <c r="F1011" s="211"/>
      <c r="G1011" s="35" t="s">
        <v>36</v>
      </c>
      <c r="H1011" s="34">
        <v>1.06E-2</v>
      </c>
      <c r="I1011" s="33">
        <v>5.56</v>
      </c>
      <c r="J1011" s="33">
        <v>0.05</v>
      </c>
    </row>
    <row r="1012" spans="1:10" x14ac:dyDescent="0.25">
      <c r="A1012" s="31"/>
      <c r="B1012" s="31"/>
      <c r="C1012" s="31"/>
      <c r="D1012" s="31"/>
      <c r="E1012" s="31" t="s">
        <v>544</v>
      </c>
      <c r="F1012" s="30">
        <v>5.87</v>
      </c>
      <c r="G1012" s="31" t="s">
        <v>543</v>
      </c>
      <c r="H1012" s="30">
        <v>0</v>
      </c>
      <c r="I1012" s="31" t="s">
        <v>542</v>
      </c>
      <c r="J1012" s="30">
        <v>5.87</v>
      </c>
    </row>
    <row r="1013" spans="1:10" x14ac:dyDescent="0.25">
      <c r="A1013" s="31"/>
      <c r="B1013" s="31"/>
      <c r="C1013" s="31"/>
      <c r="D1013" s="31"/>
      <c r="E1013" s="31" t="s">
        <v>541</v>
      </c>
      <c r="F1013" s="30">
        <v>15.91</v>
      </c>
      <c r="G1013" s="31"/>
      <c r="H1013" s="212" t="s">
        <v>540</v>
      </c>
      <c r="I1013" s="212"/>
      <c r="J1013" s="30">
        <v>89.89</v>
      </c>
    </row>
    <row r="1014" spans="1:10" ht="49.95" customHeight="1" thickBot="1" x14ac:dyDescent="0.3">
      <c r="A1014" s="19"/>
      <c r="B1014" s="19"/>
      <c r="C1014" s="19"/>
      <c r="D1014" s="19"/>
      <c r="E1014" s="19"/>
      <c r="F1014" s="19"/>
      <c r="G1014" s="19" t="s">
        <v>539</v>
      </c>
      <c r="H1014" s="29" t="s">
        <v>1169</v>
      </c>
      <c r="I1014" s="19" t="s">
        <v>537</v>
      </c>
      <c r="J1014" s="26">
        <v>1078.68</v>
      </c>
    </row>
    <row r="1015" spans="1:10" ht="1.05" customHeight="1" thickTop="1" x14ac:dyDescent="0.25">
      <c r="A1015" s="28"/>
      <c r="B1015" s="28"/>
      <c r="C1015" s="28"/>
      <c r="D1015" s="28"/>
      <c r="E1015" s="28"/>
      <c r="F1015" s="28"/>
      <c r="G1015" s="28"/>
      <c r="H1015" s="28"/>
      <c r="I1015" s="28"/>
      <c r="J1015" s="28"/>
    </row>
    <row r="1016" spans="1:10" ht="18" customHeight="1" x14ac:dyDescent="0.25">
      <c r="A1016" s="24" t="s">
        <v>284</v>
      </c>
      <c r="B1016" s="23" t="s">
        <v>3</v>
      </c>
      <c r="C1016" s="24" t="s">
        <v>4</v>
      </c>
      <c r="D1016" s="24" t="s">
        <v>5</v>
      </c>
      <c r="E1016" s="157" t="s">
        <v>636</v>
      </c>
      <c r="F1016" s="157"/>
      <c r="G1016" s="38" t="s">
        <v>6</v>
      </c>
      <c r="H1016" s="23" t="s">
        <v>7</v>
      </c>
      <c r="I1016" s="23" t="s">
        <v>8</v>
      </c>
      <c r="J1016" s="23" t="s">
        <v>10</v>
      </c>
    </row>
    <row r="1017" spans="1:10" ht="39" customHeight="1" x14ac:dyDescent="0.25">
      <c r="A1017" s="48" t="s">
        <v>643</v>
      </c>
      <c r="B1017" s="49" t="s">
        <v>285</v>
      </c>
      <c r="C1017" s="48" t="s">
        <v>22</v>
      </c>
      <c r="D1017" s="48" t="s">
        <v>286</v>
      </c>
      <c r="E1017" s="213" t="s">
        <v>1000</v>
      </c>
      <c r="F1017" s="213"/>
      <c r="G1017" s="47" t="s">
        <v>40</v>
      </c>
      <c r="H1017" s="46">
        <v>1</v>
      </c>
      <c r="I1017" s="45">
        <v>8.6</v>
      </c>
      <c r="J1017" s="45">
        <v>8.6</v>
      </c>
    </row>
    <row r="1018" spans="1:10" ht="25.95" customHeight="1" x14ac:dyDescent="0.25">
      <c r="A1018" s="43" t="s">
        <v>686</v>
      </c>
      <c r="B1018" s="44" t="s">
        <v>948</v>
      </c>
      <c r="C1018" s="43" t="s">
        <v>22</v>
      </c>
      <c r="D1018" s="43" t="s">
        <v>947</v>
      </c>
      <c r="E1018" s="215" t="s">
        <v>683</v>
      </c>
      <c r="F1018" s="215"/>
      <c r="G1018" s="42" t="s">
        <v>654</v>
      </c>
      <c r="H1018" s="41">
        <v>0.15859999999999999</v>
      </c>
      <c r="I1018" s="40">
        <v>18.11</v>
      </c>
      <c r="J1018" s="40">
        <v>2.87</v>
      </c>
    </row>
    <row r="1019" spans="1:10" ht="25.95" customHeight="1" x14ac:dyDescent="0.25">
      <c r="A1019" s="43" t="s">
        <v>686</v>
      </c>
      <c r="B1019" s="44" t="s">
        <v>999</v>
      </c>
      <c r="C1019" s="43" t="s">
        <v>22</v>
      </c>
      <c r="D1019" s="43" t="s">
        <v>998</v>
      </c>
      <c r="E1019" s="215" t="s">
        <v>683</v>
      </c>
      <c r="F1019" s="215"/>
      <c r="G1019" s="42" t="s">
        <v>654</v>
      </c>
      <c r="H1019" s="41">
        <v>0.15859999999999999</v>
      </c>
      <c r="I1019" s="40">
        <v>15.36</v>
      </c>
      <c r="J1019" s="40">
        <v>2.4300000000000002</v>
      </c>
    </row>
    <row r="1020" spans="1:10" ht="25.95" customHeight="1" x14ac:dyDescent="0.25">
      <c r="A1020" s="36" t="s">
        <v>550</v>
      </c>
      <c r="B1020" s="37" t="s">
        <v>1168</v>
      </c>
      <c r="C1020" s="36" t="s">
        <v>22</v>
      </c>
      <c r="D1020" s="36" t="s">
        <v>1167</v>
      </c>
      <c r="E1020" s="211" t="s">
        <v>547</v>
      </c>
      <c r="F1020" s="211"/>
      <c r="G1020" s="35" t="s">
        <v>40</v>
      </c>
      <c r="H1020" s="34">
        <v>1.0492999999999999</v>
      </c>
      <c r="I1020" s="33">
        <v>3.1</v>
      </c>
      <c r="J1020" s="33">
        <v>3.25</v>
      </c>
    </row>
    <row r="1021" spans="1:10" ht="24" customHeight="1" x14ac:dyDescent="0.25">
      <c r="A1021" s="36" t="s">
        <v>550</v>
      </c>
      <c r="B1021" s="37" t="s">
        <v>1166</v>
      </c>
      <c r="C1021" s="36" t="s">
        <v>22</v>
      </c>
      <c r="D1021" s="36" t="s">
        <v>1165</v>
      </c>
      <c r="E1021" s="211" t="s">
        <v>547</v>
      </c>
      <c r="F1021" s="211"/>
      <c r="G1021" s="35" t="s">
        <v>36</v>
      </c>
      <c r="H1021" s="34">
        <v>3.6999999999999998E-2</v>
      </c>
      <c r="I1021" s="33">
        <v>1.48</v>
      </c>
      <c r="J1021" s="33">
        <v>0.05</v>
      </c>
    </row>
    <row r="1022" spans="1:10" x14ac:dyDescent="0.25">
      <c r="A1022" s="31"/>
      <c r="B1022" s="31"/>
      <c r="C1022" s="31"/>
      <c r="D1022" s="31"/>
      <c r="E1022" s="31" t="s">
        <v>544</v>
      </c>
      <c r="F1022" s="30">
        <v>4.2</v>
      </c>
      <c r="G1022" s="31" t="s">
        <v>543</v>
      </c>
      <c r="H1022" s="30">
        <v>0</v>
      </c>
      <c r="I1022" s="31" t="s">
        <v>542</v>
      </c>
      <c r="J1022" s="30">
        <v>4.2</v>
      </c>
    </row>
    <row r="1023" spans="1:10" x14ac:dyDescent="0.25">
      <c r="A1023" s="31"/>
      <c r="B1023" s="31"/>
      <c r="C1023" s="31"/>
      <c r="D1023" s="31"/>
      <c r="E1023" s="31" t="s">
        <v>541</v>
      </c>
      <c r="F1023" s="30">
        <v>1.84</v>
      </c>
      <c r="G1023" s="31"/>
      <c r="H1023" s="212" t="s">
        <v>540</v>
      </c>
      <c r="I1023" s="212"/>
      <c r="J1023" s="30">
        <v>10.44</v>
      </c>
    </row>
    <row r="1024" spans="1:10" ht="49.95" customHeight="1" thickBot="1" x14ac:dyDescent="0.3">
      <c r="A1024" s="19"/>
      <c r="B1024" s="19"/>
      <c r="C1024" s="19"/>
      <c r="D1024" s="19"/>
      <c r="E1024" s="19"/>
      <c r="F1024" s="19"/>
      <c r="G1024" s="19" t="s">
        <v>539</v>
      </c>
      <c r="H1024" s="29" t="s">
        <v>1164</v>
      </c>
      <c r="I1024" s="19" t="s">
        <v>537</v>
      </c>
      <c r="J1024" s="26">
        <v>647.07000000000005</v>
      </c>
    </row>
    <row r="1025" spans="1:10" ht="1.05" customHeight="1" thickTop="1" x14ac:dyDescent="0.25">
      <c r="A1025" s="28"/>
      <c r="B1025" s="28"/>
      <c r="C1025" s="28"/>
      <c r="D1025" s="28"/>
      <c r="E1025" s="28"/>
      <c r="F1025" s="28"/>
      <c r="G1025" s="28"/>
      <c r="H1025" s="28"/>
      <c r="I1025" s="28"/>
      <c r="J1025" s="28"/>
    </row>
    <row r="1026" spans="1:10" ht="18" customHeight="1" x14ac:dyDescent="0.25">
      <c r="A1026" s="24" t="s">
        <v>287</v>
      </c>
      <c r="B1026" s="23" t="s">
        <v>3</v>
      </c>
      <c r="C1026" s="24" t="s">
        <v>4</v>
      </c>
      <c r="D1026" s="24" t="s">
        <v>5</v>
      </c>
      <c r="E1026" s="157" t="s">
        <v>636</v>
      </c>
      <c r="F1026" s="157"/>
      <c r="G1026" s="38" t="s">
        <v>6</v>
      </c>
      <c r="H1026" s="23" t="s">
        <v>7</v>
      </c>
      <c r="I1026" s="23" t="s">
        <v>8</v>
      </c>
      <c r="J1026" s="23" t="s">
        <v>10</v>
      </c>
    </row>
    <row r="1027" spans="1:10" ht="39" customHeight="1" x14ac:dyDescent="0.25">
      <c r="A1027" s="48" t="s">
        <v>643</v>
      </c>
      <c r="B1027" s="49" t="s">
        <v>288</v>
      </c>
      <c r="C1027" s="48" t="s">
        <v>22</v>
      </c>
      <c r="D1027" s="48" t="s">
        <v>289</v>
      </c>
      <c r="E1027" s="213" t="s">
        <v>1000</v>
      </c>
      <c r="F1027" s="213"/>
      <c r="G1027" s="47" t="s">
        <v>36</v>
      </c>
      <c r="H1027" s="46">
        <v>1</v>
      </c>
      <c r="I1027" s="45">
        <v>597.13</v>
      </c>
      <c r="J1027" s="45">
        <v>597.13</v>
      </c>
    </row>
    <row r="1028" spans="1:10" ht="25.95" customHeight="1" x14ac:dyDescent="0.25">
      <c r="A1028" s="43" t="s">
        <v>686</v>
      </c>
      <c r="B1028" s="44" t="s">
        <v>1163</v>
      </c>
      <c r="C1028" s="43" t="s">
        <v>22</v>
      </c>
      <c r="D1028" s="43" t="s">
        <v>1162</v>
      </c>
      <c r="E1028" s="215" t="s">
        <v>1000</v>
      </c>
      <c r="F1028" s="215"/>
      <c r="G1028" s="42" t="s">
        <v>36</v>
      </c>
      <c r="H1028" s="41">
        <v>1</v>
      </c>
      <c r="I1028" s="40">
        <v>34.200000000000003</v>
      </c>
      <c r="J1028" s="40">
        <v>34.200000000000003</v>
      </c>
    </row>
    <row r="1029" spans="1:10" ht="39" customHeight="1" x14ac:dyDescent="0.25">
      <c r="A1029" s="43" t="s">
        <v>686</v>
      </c>
      <c r="B1029" s="44" t="s">
        <v>1161</v>
      </c>
      <c r="C1029" s="43" t="s">
        <v>22</v>
      </c>
      <c r="D1029" s="43" t="s">
        <v>1160</v>
      </c>
      <c r="E1029" s="215" t="s">
        <v>1000</v>
      </c>
      <c r="F1029" s="215"/>
      <c r="G1029" s="42" t="s">
        <v>36</v>
      </c>
      <c r="H1029" s="41">
        <v>1</v>
      </c>
      <c r="I1029" s="40">
        <v>8.7899999999999991</v>
      </c>
      <c r="J1029" s="40">
        <v>8.7899999999999991</v>
      </c>
    </row>
    <row r="1030" spans="1:10" ht="39" customHeight="1" x14ac:dyDescent="0.25">
      <c r="A1030" s="43" t="s">
        <v>686</v>
      </c>
      <c r="B1030" s="44" t="s">
        <v>1159</v>
      </c>
      <c r="C1030" s="43" t="s">
        <v>22</v>
      </c>
      <c r="D1030" s="43" t="s">
        <v>1158</v>
      </c>
      <c r="E1030" s="215" t="s">
        <v>1000</v>
      </c>
      <c r="F1030" s="215"/>
      <c r="G1030" s="42" t="s">
        <v>40</v>
      </c>
      <c r="H1030" s="41">
        <v>1.8</v>
      </c>
      <c r="I1030" s="40">
        <v>4.79</v>
      </c>
      <c r="J1030" s="40">
        <v>8.6199999999999992</v>
      </c>
    </row>
    <row r="1031" spans="1:10" ht="25.95" customHeight="1" x14ac:dyDescent="0.25">
      <c r="A1031" s="43" t="s">
        <v>686</v>
      </c>
      <c r="B1031" s="44" t="s">
        <v>1157</v>
      </c>
      <c r="C1031" s="43" t="s">
        <v>22</v>
      </c>
      <c r="D1031" s="43" t="s">
        <v>1156</v>
      </c>
      <c r="E1031" s="215" t="s">
        <v>1000</v>
      </c>
      <c r="F1031" s="215"/>
      <c r="G1031" s="42" t="s">
        <v>36</v>
      </c>
      <c r="H1031" s="41">
        <v>1</v>
      </c>
      <c r="I1031" s="40">
        <v>354.51</v>
      </c>
      <c r="J1031" s="40">
        <v>354.51</v>
      </c>
    </row>
    <row r="1032" spans="1:10" ht="39" customHeight="1" x14ac:dyDescent="0.25">
      <c r="A1032" s="43" t="s">
        <v>686</v>
      </c>
      <c r="B1032" s="44" t="s">
        <v>1155</v>
      </c>
      <c r="C1032" s="43" t="s">
        <v>22</v>
      </c>
      <c r="D1032" s="43" t="s">
        <v>1154</v>
      </c>
      <c r="E1032" s="215" t="s">
        <v>1000</v>
      </c>
      <c r="F1032" s="215"/>
      <c r="G1032" s="42" t="s">
        <v>36</v>
      </c>
      <c r="H1032" s="41">
        <v>1</v>
      </c>
      <c r="I1032" s="40">
        <v>12.9</v>
      </c>
      <c r="J1032" s="40">
        <v>12.9</v>
      </c>
    </row>
    <row r="1033" spans="1:10" ht="52.05" customHeight="1" x14ac:dyDescent="0.25">
      <c r="A1033" s="43" t="s">
        <v>686</v>
      </c>
      <c r="B1033" s="44" t="s">
        <v>1153</v>
      </c>
      <c r="C1033" s="43" t="s">
        <v>22</v>
      </c>
      <c r="D1033" s="43" t="s">
        <v>1152</v>
      </c>
      <c r="E1033" s="215" t="s">
        <v>1000</v>
      </c>
      <c r="F1033" s="215"/>
      <c r="G1033" s="42" t="s">
        <v>36</v>
      </c>
      <c r="H1033" s="41">
        <v>2</v>
      </c>
      <c r="I1033" s="40">
        <v>4.04</v>
      </c>
      <c r="J1033" s="40">
        <v>8.08</v>
      </c>
    </row>
    <row r="1034" spans="1:10" ht="25.95" customHeight="1" x14ac:dyDescent="0.25">
      <c r="A1034" s="43" t="s">
        <v>686</v>
      </c>
      <c r="B1034" s="44" t="s">
        <v>1151</v>
      </c>
      <c r="C1034" s="43" t="s">
        <v>22</v>
      </c>
      <c r="D1034" s="43" t="s">
        <v>1150</v>
      </c>
      <c r="E1034" s="215" t="s">
        <v>1000</v>
      </c>
      <c r="F1034" s="215"/>
      <c r="G1034" s="42" t="s">
        <v>36</v>
      </c>
      <c r="H1034" s="41">
        <v>1</v>
      </c>
      <c r="I1034" s="40">
        <v>3.64</v>
      </c>
      <c r="J1034" s="40">
        <v>3.64</v>
      </c>
    </row>
    <row r="1035" spans="1:10" ht="39" customHeight="1" x14ac:dyDescent="0.25">
      <c r="A1035" s="43" t="s">
        <v>686</v>
      </c>
      <c r="B1035" s="44" t="s">
        <v>1149</v>
      </c>
      <c r="C1035" s="43" t="s">
        <v>22</v>
      </c>
      <c r="D1035" s="43" t="s">
        <v>1148</v>
      </c>
      <c r="E1035" s="215" t="s">
        <v>1000</v>
      </c>
      <c r="F1035" s="215"/>
      <c r="G1035" s="42" t="s">
        <v>36</v>
      </c>
      <c r="H1035" s="41">
        <v>1</v>
      </c>
      <c r="I1035" s="40">
        <v>4.3499999999999996</v>
      </c>
      <c r="J1035" s="40">
        <v>4.3499999999999996</v>
      </c>
    </row>
    <row r="1036" spans="1:10" ht="25.95" customHeight="1" x14ac:dyDescent="0.25">
      <c r="A1036" s="43" t="s">
        <v>686</v>
      </c>
      <c r="B1036" s="44" t="s">
        <v>1147</v>
      </c>
      <c r="C1036" s="43" t="s">
        <v>22</v>
      </c>
      <c r="D1036" s="43" t="s">
        <v>1146</v>
      </c>
      <c r="E1036" s="215" t="s">
        <v>1000</v>
      </c>
      <c r="F1036" s="215"/>
      <c r="G1036" s="42" t="s">
        <v>36</v>
      </c>
      <c r="H1036" s="41">
        <v>2</v>
      </c>
      <c r="I1036" s="40">
        <v>17.100000000000001</v>
      </c>
      <c r="J1036" s="40">
        <v>34.200000000000003</v>
      </c>
    </row>
    <row r="1037" spans="1:10" ht="25.95" customHeight="1" x14ac:dyDescent="0.25">
      <c r="A1037" s="43" t="s">
        <v>686</v>
      </c>
      <c r="B1037" s="44" t="s">
        <v>1145</v>
      </c>
      <c r="C1037" s="43" t="s">
        <v>22</v>
      </c>
      <c r="D1037" s="43" t="s">
        <v>1144</v>
      </c>
      <c r="E1037" s="215" t="s">
        <v>1000</v>
      </c>
      <c r="F1037" s="215"/>
      <c r="G1037" s="42" t="s">
        <v>36</v>
      </c>
      <c r="H1037" s="41">
        <v>3</v>
      </c>
      <c r="I1037" s="40">
        <v>2.86</v>
      </c>
      <c r="J1037" s="40">
        <v>8.58</v>
      </c>
    </row>
    <row r="1038" spans="1:10" ht="52.05" customHeight="1" x14ac:dyDescent="0.25">
      <c r="A1038" s="43" t="s">
        <v>686</v>
      </c>
      <c r="B1038" s="44" t="s">
        <v>1143</v>
      </c>
      <c r="C1038" s="43" t="s">
        <v>22</v>
      </c>
      <c r="D1038" s="43" t="s">
        <v>1142</v>
      </c>
      <c r="E1038" s="215" t="s">
        <v>1000</v>
      </c>
      <c r="F1038" s="215"/>
      <c r="G1038" s="42" t="s">
        <v>36</v>
      </c>
      <c r="H1038" s="41">
        <v>1</v>
      </c>
      <c r="I1038" s="40">
        <v>25.94</v>
      </c>
      <c r="J1038" s="40">
        <v>25.94</v>
      </c>
    </row>
    <row r="1039" spans="1:10" ht="39" customHeight="1" x14ac:dyDescent="0.25">
      <c r="A1039" s="43" t="s">
        <v>686</v>
      </c>
      <c r="B1039" s="44" t="s">
        <v>1141</v>
      </c>
      <c r="C1039" s="43" t="s">
        <v>22</v>
      </c>
      <c r="D1039" s="43" t="s">
        <v>1140</v>
      </c>
      <c r="E1039" s="215" t="s">
        <v>1000</v>
      </c>
      <c r="F1039" s="215"/>
      <c r="G1039" s="42" t="s">
        <v>40</v>
      </c>
      <c r="H1039" s="41">
        <v>0.95</v>
      </c>
      <c r="I1039" s="40">
        <v>13.72</v>
      </c>
      <c r="J1039" s="40">
        <v>13.03</v>
      </c>
    </row>
    <row r="1040" spans="1:10" ht="39" customHeight="1" x14ac:dyDescent="0.25">
      <c r="A1040" s="43" t="s">
        <v>686</v>
      </c>
      <c r="B1040" s="44" t="s">
        <v>1139</v>
      </c>
      <c r="C1040" s="43" t="s">
        <v>22</v>
      </c>
      <c r="D1040" s="43" t="s">
        <v>1138</v>
      </c>
      <c r="E1040" s="215" t="s">
        <v>1000</v>
      </c>
      <c r="F1040" s="215"/>
      <c r="G1040" s="42" t="s">
        <v>36</v>
      </c>
      <c r="H1040" s="41">
        <v>1</v>
      </c>
      <c r="I1040" s="40">
        <v>38.409999999999997</v>
      </c>
      <c r="J1040" s="40">
        <v>38.409999999999997</v>
      </c>
    </row>
    <row r="1041" spans="1:10" ht="52.05" customHeight="1" x14ac:dyDescent="0.25">
      <c r="A1041" s="43" t="s">
        <v>686</v>
      </c>
      <c r="B1041" s="44" t="s">
        <v>1137</v>
      </c>
      <c r="C1041" s="43" t="s">
        <v>22</v>
      </c>
      <c r="D1041" s="43" t="s">
        <v>1136</v>
      </c>
      <c r="E1041" s="215" t="s">
        <v>1000</v>
      </c>
      <c r="F1041" s="215"/>
      <c r="G1041" s="42" t="s">
        <v>36</v>
      </c>
      <c r="H1041" s="41">
        <v>3</v>
      </c>
      <c r="I1041" s="40">
        <v>13.96</v>
      </c>
      <c r="J1041" s="40">
        <v>41.88</v>
      </c>
    </row>
    <row r="1042" spans="1:10" x14ac:dyDescent="0.25">
      <c r="A1042" s="31"/>
      <c r="B1042" s="31"/>
      <c r="C1042" s="31"/>
      <c r="D1042" s="31"/>
      <c r="E1042" s="31" t="s">
        <v>544</v>
      </c>
      <c r="F1042" s="30">
        <v>55.81</v>
      </c>
      <c r="G1042" s="31" t="s">
        <v>543</v>
      </c>
      <c r="H1042" s="30">
        <v>0</v>
      </c>
      <c r="I1042" s="31" t="s">
        <v>542</v>
      </c>
      <c r="J1042" s="30">
        <v>55.81</v>
      </c>
    </row>
    <row r="1043" spans="1:10" x14ac:dyDescent="0.25">
      <c r="A1043" s="31"/>
      <c r="B1043" s="31"/>
      <c r="C1043" s="31"/>
      <c r="D1043" s="31"/>
      <c r="E1043" s="31" t="s">
        <v>541</v>
      </c>
      <c r="F1043" s="30">
        <v>128.44</v>
      </c>
      <c r="G1043" s="31"/>
      <c r="H1043" s="212" t="s">
        <v>540</v>
      </c>
      <c r="I1043" s="212"/>
      <c r="J1043" s="30">
        <v>725.57</v>
      </c>
    </row>
    <row r="1044" spans="1:10" ht="49.95" customHeight="1" thickBot="1" x14ac:dyDescent="0.3">
      <c r="A1044" s="19"/>
      <c r="B1044" s="19"/>
      <c r="C1044" s="19"/>
      <c r="D1044" s="19"/>
      <c r="E1044" s="19"/>
      <c r="F1044" s="19"/>
      <c r="G1044" s="19" t="s">
        <v>539</v>
      </c>
      <c r="H1044" s="29" t="s">
        <v>538</v>
      </c>
      <c r="I1044" s="19" t="s">
        <v>537</v>
      </c>
      <c r="J1044" s="26">
        <v>725.57</v>
      </c>
    </row>
    <row r="1045" spans="1:10" ht="1.05" customHeight="1" thickTop="1" x14ac:dyDescent="0.25">
      <c r="A1045" s="28"/>
      <c r="B1045" s="28"/>
      <c r="C1045" s="28"/>
      <c r="D1045" s="28"/>
      <c r="E1045" s="28"/>
      <c r="F1045" s="28"/>
      <c r="G1045" s="28"/>
      <c r="H1045" s="28"/>
      <c r="I1045" s="28"/>
      <c r="J1045" s="28"/>
    </row>
    <row r="1046" spans="1:10" ht="18" customHeight="1" x14ac:dyDescent="0.25">
      <c r="A1046" s="24" t="s">
        <v>290</v>
      </c>
      <c r="B1046" s="23" t="s">
        <v>3</v>
      </c>
      <c r="C1046" s="24" t="s">
        <v>4</v>
      </c>
      <c r="D1046" s="24" t="s">
        <v>5</v>
      </c>
      <c r="E1046" s="157" t="s">
        <v>636</v>
      </c>
      <c r="F1046" s="157"/>
      <c r="G1046" s="38" t="s">
        <v>6</v>
      </c>
      <c r="H1046" s="23" t="s">
        <v>7</v>
      </c>
      <c r="I1046" s="23" t="s">
        <v>8</v>
      </c>
      <c r="J1046" s="23" t="s">
        <v>10</v>
      </c>
    </row>
    <row r="1047" spans="1:10" ht="25.95" customHeight="1" x14ac:dyDescent="0.25">
      <c r="A1047" s="48" t="s">
        <v>643</v>
      </c>
      <c r="B1047" s="49" t="s">
        <v>291</v>
      </c>
      <c r="C1047" s="48" t="s">
        <v>22</v>
      </c>
      <c r="D1047" s="48" t="s">
        <v>292</v>
      </c>
      <c r="E1047" s="213" t="s">
        <v>1000</v>
      </c>
      <c r="F1047" s="213"/>
      <c r="G1047" s="47" t="s">
        <v>36</v>
      </c>
      <c r="H1047" s="46">
        <v>1</v>
      </c>
      <c r="I1047" s="45">
        <v>10.58</v>
      </c>
      <c r="J1047" s="45">
        <v>10.58</v>
      </c>
    </row>
    <row r="1048" spans="1:10" ht="25.95" customHeight="1" x14ac:dyDescent="0.25">
      <c r="A1048" s="43" t="s">
        <v>686</v>
      </c>
      <c r="B1048" s="44" t="s">
        <v>948</v>
      </c>
      <c r="C1048" s="43" t="s">
        <v>22</v>
      </c>
      <c r="D1048" s="43" t="s">
        <v>947</v>
      </c>
      <c r="E1048" s="215" t="s">
        <v>683</v>
      </c>
      <c r="F1048" s="215"/>
      <c r="G1048" s="42" t="s">
        <v>654</v>
      </c>
      <c r="H1048" s="41">
        <v>0.25</v>
      </c>
      <c r="I1048" s="40">
        <v>18.11</v>
      </c>
      <c r="J1048" s="40">
        <v>4.5199999999999996</v>
      </c>
    </row>
    <row r="1049" spans="1:10" ht="24" customHeight="1" x14ac:dyDescent="0.25">
      <c r="A1049" s="43" t="s">
        <v>686</v>
      </c>
      <c r="B1049" s="44" t="s">
        <v>685</v>
      </c>
      <c r="C1049" s="43" t="s">
        <v>22</v>
      </c>
      <c r="D1049" s="43" t="s">
        <v>684</v>
      </c>
      <c r="E1049" s="215" t="s">
        <v>683</v>
      </c>
      <c r="F1049" s="215"/>
      <c r="G1049" s="42" t="s">
        <v>654</v>
      </c>
      <c r="H1049" s="41">
        <v>0.25</v>
      </c>
      <c r="I1049" s="40">
        <v>15.17</v>
      </c>
      <c r="J1049" s="40">
        <v>3.79</v>
      </c>
    </row>
    <row r="1050" spans="1:10" ht="25.95" customHeight="1" x14ac:dyDescent="0.25">
      <c r="A1050" s="36" t="s">
        <v>550</v>
      </c>
      <c r="B1050" s="37" t="s">
        <v>1120</v>
      </c>
      <c r="C1050" s="36" t="s">
        <v>22</v>
      </c>
      <c r="D1050" s="36" t="s">
        <v>1119</v>
      </c>
      <c r="E1050" s="211" t="s">
        <v>547</v>
      </c>
      <c r="F1050" s="211"/>
      <c r="G1050" s="35" t="s">
        <v>36</v>
      </c>
      <c r="H1050" s="34">
        <v>5.0000000000000001E-3</v>
      </c>
      <c r="I1050" s="33">
        <v>42.13</v>
      </c>
      <c r="J1050" s="33">
        <v>0.21</v>
      </c>
    </row>
    <row r="1051" spans="1:10" ht="24" customHeight="1" x14ac:dyDescent="0.25">
      <c r="A1051" s="36" t="s">
        <v>550</v>
      </c>
      <c r="B1051" s="37" t="s">
        <v>1122</v>
      </c>
      <c r="C1051" s="36" t="s">
        <v>22</v>
      </c>
      <c r="D1051" s="36" t="s">
        <v>1121</v>
      </c>
      <c r="E1051" s="211" t="s">
        <v>547</v>
      </c>
      <c r="F1051" s="211"/>
      <c r="G1051" s="35" t="s">
        <v>36</v>
      </c>
      <c r="H1051" s="34">
        <v>1.18E-2</v>
      </c>
      <c r="I1051" s="33">
        <v>37.19</v>
      </c>
      <c r="J1051" s="33">
        <v>0.43</v>
      </c>
    </row>
    <row r="1052" spans="1:10" ht="25.95" customHeight="1" x14ac:dyDescent="0.25">
      <c r="A1052" s="36" t="s">
        <v>550</v>
      </c>
      <c r="B1052" s="37" t="s">
        <v>1135</v>
      </c>
      <c r="C1052" s="36" t="s">
        <v>22</v>
      </c>
      <c r="D1052" s="36" t="s">
        <v>1134</v>
      </c>
      <c r="E1052" s="211" t="s">
        <v>547</v>
      </c>
      <c r="F1052" s="211"/>
      <c r="G1052" s="35" t="s">
        <v>36</v>
      </c>
      <c r="H1052" s="34">
        <v>1</v>
      </c>
      <c r="I1052" s="33">
        <v>1.63</v>
      </c>
      <c r="J1052" s="33">
        <v>1.63</v>
      </c>
    </row>
    <row r="1053" spans="1:10" x14ac:dyDescent="0.25">
      <c r="A1053" s="31"/>
      <c r="B1053" s="31"/>
      <c r="C1053" s="31"/>
      <c r="D1053" s="31"/>
      <c r="E1053" s="31" t="s">
        <v>544</v>
      </c>
      <c r="F1053" s="30">
        <v>6.48</v>
      </c>
      <c r="G1053" s="31" t="s">
        <v>543</v>
      </c>
      <c r="H1053" s="30">
        <v>0</v>
      </c>
      <c r="I1053" s="31" t="s">
        <v>542</v>
      </c>
      <c r="J1053" s="30">
        <v>6.48</v>
      </c>
    </row>
    <row r="1054" spans="1:10" x14ac:dyDescent="0.25">
      <c r="A1054" s="31"/>
      <c r="B1054" s="31"/>
      <c r="C1054" s="31"/>
      <c r="D1054" s="31"/>
      <c r="E1054" s="31" t="s">
        <v>541</v>
      </c>
      <c r="F1054" s="30">
        <v>2.27</v>
      </c>
      <c r="G1054" s="31"/>
      <c r="H1054" s="212" t="s">
        <v>540</v>
      </c>
      <c r="I1054" s="212"/>
      <c r="J1054" s="30">
        <v>12.85</v>
      </c>
    </row>
    <row r="1055" spans="1:10" ht="49.95" customHeight="1" thickBot="1" x14ac:dyDescent="0.3">
      <c r="A1055" s="19"/>
      <c r="B1055" s="19"/>
      <c r="C1055" s="19"/>
      <c r="D1055" s="19"/>
      <c r="E1055" s="19"/>
      <c r="F1055" s="19"/>
      <c r="G1055" s="19" t="s">
        <v>539</v>
      </c>
      <c r="H1055" s="29" t="s">
        <v>1126</v>
      </c>
      <c r="I1055" s="19" t="s">
        <v>537</v>
      </c>
      <c r="J1055" s="26">
        <v>64.25</v>
      </c>
    </row>
    <row r="1056" spans="1:10" ht="1.05" customHeight="1" thickTop="1" x14ac:dyDescent="0.25">
      <c r="A1056" s="28"/>
      <c r="B1056" s="28"/>
      <c r="C1056" s="28"/>
      <c r="D1056" s="28"/>
      <c r="E1056" s="28"/>
      <c r="F1056" s="28"/>
      <c r="G1056" s="28"/>
      <c r="H1056" s="28"/>
      <c r="I1056" s="28"/>
      <c r="J1056" s="28"/>
    </row>
    <row r="1057" spans="1:10" ht="18" customHeight="1" x14ac:dyDescent="0.25">
      <c r="A1057" s="24" t="s">
        <v>293</v>
      </c>
      <c r="B1057" s="23" t="s">
        <v>3</v>
      </c>
      <c r="C1057" s="24" t="s">
        <v>4</v>
      </c>
      <c r="D1057" s="24" t="s">
        <v>5</v>
      </c>
      <c r="E1057" s="157" t="s">
        <v>636</v>
      </c>
      <c r="F1057" s="157"/>
      <c r="G1057" s="38" t="s">
        <v>6</v>
      </c>
      <c r="H1057" s="23" t="s">
        <v>7</v>
      </c>
      <c r="I1057" s="23" t="s">
        <v>8</v>
      </c>
      <c r="J1057" s="23" t="s">
        <v>10</v>
      </c>
    </row>
    <row r="1058" spans="1:10" ht="25.95" customHeight="1" x14ac:dyDescent="0.25">
      <c r="A1058" s="48" t="s">
        <v>643</v>
      </c>
      <c r="B1058" s="49" t="s">
        <v>294</v>
      </c>
      <c r="C1058" s="48" t="s">
        <v>22</v>
      </c>
      <c r="D1058" s="48" t="s">
        <v>295</v>
      </c>
      <c r="E1058" s="213" t="s">
        <v>1000</v>
      </c>
      <c r="F1058" s="213"/>
      <c r="G1058" s="47" t="s">
        <v>36</v>
      </c>
      <c r="H1058" s="46">
        <v>1</v>
      </c>
      <c r="I1058" s="45">
        <v>12.55</v>
      </c>
      <c r="J1058" s="45">
        <v>12.55</v>
      </c>
    </row>
    <row r="1059" spans="1:10" ht="25.95" customHeight="1" x14ac:dyDescent="0.25">
      <c r="A1059" s="43" t="s">
        <v>686</v>
      </c>
      <c r="B1059" s="44" t="s">
        <v>948</v>
      </c>
      <c r="C1059" s="43" t="s">
        <v>22</v>
      </c>
      <c r="D1059" s="43" t="s">
        <v>947</v>
      </c>
      <c r="E1059" s="215" t="s">
        <v>683</v>
      </c>
      <c r="F1059" s="215"/>
      <c r="G1059" s="42" t="s">
        <v>654</v>
      </c>
      <c r="H1059" s="41">
        <v>0.27</v>
      </c>
      <c r="I1059" s="40">
        <v>18.11</v>
      </c>
      <c r="J1059" s="40">
        <v>4.88</v>
      </c>
    </row>
    <row r="1060" spans="1:10" ht="24" customHeight="1" x14ac:dyDescent="0.25">
      <c r="A1060" s="43" t="s">
        <v>686</v>
      </c>
      <c r="B1060" s="44" t="s">
        <v>685</v>
      </c>
      <c r="C1060" s="43" t="s">
        <v>22</v>
      </c>
      <c r="D1060" s="43" t="s">
        <v>684</v>
      </c>
      <c r="E1060" s="215" t="s">
        <v>683</v>
      </c>
      <c r="F1060" s="215"/>
      <c r="G1060" s="42" t="s">
        <v>654</v>
      </c>
      <c r="H1060" s="41">
        <v>0.27</v>
      </c>
      <c r="I1060" s="40">
        <v>15.17</v>
      </c>
      <c r="J1060" s="40">
        <v>4.09</v>
      </c>
    </row>
    <row r="1061" spans="1:10" ht="25.95" customHeight="1" x14ac:dyDescent="0.25">
      <c r="A1061" s="36" t="s">
        <v>550</v>
      </c>
      <c r="B1061" s="37" t="s">
        <v>1120</v>
      </c>
      <c r="C1061" s="36" t="s">
        <v>22</v>
      </c>
      <c r="D1061" s="36" t="s">
        <v>1119</v>
      </c>
      <c r="E1061" s="211" t="s">
        <v>547</v>
      </c>
      <c r="F1061" s="211"/>
      <c r="G1061" s="35" t="s">
        <v>36</v>
      </c>
      <c r="H1061" s="34">
        <v>7.0000000000000001E-3</v>
      </c>
      <c r="I1061" s="33">
        <v>42.13</v>
      </c>
      <c r="J1061" s="33">
        <v>0.28999999999999998</v>
      </c>
    </row>
    <row r="1062" spans="1:10" ht="25.95" customHeight="1" x14ac:dyDescent="0.25">
      <c r="A1062" s="36" t="s">
        <v>550</v>
      </c>
      <c r="B1062" s="37" t="s">
        <v>1133</v>
      </c>
      <c r="C1062" s="36" t="s">
        <v>22</v>
      </c>
      <c r="D1062" s="36" t="s">
        <v>1132</v>
      </c>
      <c r="E1062" s="211" t="s">
        <v>547</v>
      </c>
      <c r="F1062" s="211"/>
      <c r="G1062" s="35" t="s">
        <v>36</v>
      </c>
      <c r="H1062" s="34">
        <v>1</v>
      </c>
      <c r="I1062" s="33">
        <v>2.64</v>
      </c>
      <c r="J1062" s="33">
        <v>2.64</v>
      </c>
    </row>
    <row r="1063" spans="1:10" ht="24" customHeight="1" x14ac:dyDescent="0.25">
      <c r="A1063" s="36" t="s">
        <v>550</v>
      </c>
      <c r="B1063" s="37" t="s">
        <v>1122</v>
      </c>
      <c r="C1063" s="36" t="s">
        <v>22</v>
      </c>
      <c r="D1063" s="36" t="s">
        <v>1121</v>
      </c>
      <c r="E1063" s="211" t="s">
        <v>547</v>
      </c>
      <c r="F1063" s="211"/>
      <c r="G1063" s="35" t="s">
        <v>36</v>
      </c>
      <c r="H1063" s="34">
        <v>1.7600000000000001E-2</v>
      </c>
      <c r="I1063" s="33">
        <v>37.19</v>
      </c>
      <c r="J1063" s="33">
        <v>0.65</v>
      </c>
    </row>
    <row r="1064" spans="1:10" x14ac:dyDescent="0.25">
      <c r="A1064" s="31"/>
      <c r="B1064" s="31"/>
      <c r="C1064" s="31"/>
      <c r="D1064" s="31"/>
      <c r="E1064" s="31" t="s">
        <v>544</v>
      </c>
      <c r="F1064" s="30">
        <v>6.99</v>
      </c>
      <c r="G1064" s="31" t="s">
        <v>543</v>
      </c>
      <c r="H1064" s="30">
        <v>0</v>
      </c>
      <c r="I1064" s="31" t="s">
        <v>542</v>
      </c>
      <c r="J1064" s="30">
        <v>6.99</v>
      </c>
    </row>
    <row r="1065" spans="1:10" x14ac:dyDescent="0.25">
      <c r="A1065" s="31"/>
      <c r="B1065" s="31"/>
      <c r="C1065" s="31"/>
      <c r="D1065" s="31"/>
      <c r="E1065" s="31" t="s">
        <v>541</v>
      </c>
      <c r="F1065" s="30">
        <v>2.69</v>
      </c>
      <c r="G1065" s="31"/>
      <c r="H1065" s="212" t="s">
        <v>540</v>
      </c>
      <c r="I1065" s="212"/>
      <c r="J1065" s="30">
        <v>15.24</v>
      </c>
    </row>
    <row r="1066" spans="1:10" ht="49.95" customHeight="1" thickBot="1" x14ac:dyDescent="0.3">
      <c r="A1066" s="19"/>
      <c r="B1066" s="19"/>
      <c r="C1066" s="19"/>
      <c r="D1066" s="19"/>
      <c r="E1066" s="19"/>
      <c r="F1066" s="19"/>
      <c r="G1066" s="19" t="s">
        <v>539</v>
      </c>
      <c r="H1066" s="29" t="s">
        <v>1131</v>
      </c>
      <c r="I1066" s="19" t="s">
        <v>537</v>
      </c>
      <c r="J1066" s="26">
        <v>137.16</v>
      </c>
    </row>
    <row r="1067" spans="1:10" ht="1.05" customHeight="1" thickTop="1" x14ac:dyDescent="0.25">
      <c r="A1067" s="28"/>
      <c r="B1067" s="28"/>
      <c r="C1067" s="28"/>
      <c r="D1067" s="28"/>
      <c r="E1067" s="28"/>
      <c r="F1067" s="28"/>
      <c r="G1067" s="28"/>
      <c r="H1067" s="28"/>
      <c r="I1067" s="28"/>
      <c r="J1067" s="28"/>
    </row>
    <row r="1068" spans="1:10" ht="18" customHeight="1" x14ac:dyDescent="0.25">
      <c r="A1068" s="24" t="s">
        <v>296</v>
      </c>
      <c r="B1068" s="23" t="s">
        <v>3</v>
      </c>
      <c r="C1068" s="24" t="s">
        <v>4</v>
      </c>
      <c r="D1068" s="24" t="s">
        <v>5</v>
      </c>
      <c r="E1068" s="157" t="s">
        <v>636</v>
      </c>
      <c r="F1068" s="157"/>
      <c r="G1068" s="38" t="s">
        <v>6</v>
      </c>
      <c r="H1068" s="23" t="s">
        <v>7</v>
      </c>
      <c r="I1068" s="23" t="s">
        <v>8</v>
      </c>
      <c r="J1068" s="23" t="s">
        <v>10</v>
      </c>
    </row>
    <row r="1069" spans="1:10" ht="25.95" customHeight="1" x14ac:dyDescent="0.25">
      <c r="A1069" s="48" t="s">
        <v>643</v>
      </c>
      <c r="B1069" s="49" t="s">
        <v>297</v>
      </c>
      <c r="C1069" s="48" t="s">
        <v>22</v>
      </c>
      <c r="D1069" s="48" t="s">
        <v>298</v>
      </c>
      <c r="E1069" s="213" t="s">
        <v>1000</v>
      </c>
      <c r="F1069" s="213"/>
      <c r="G1069" s="47" t="s">
        <v>36</v>
      </c>
      <c r="H1069" s="46">
        <v>1</v>
      </c>
      <c r="I1069" s="45">
        <v>18.77</v>
      </c>
      <c r="J1069" s="45">
        <v>18.77</v>
      </c>
    </row>
    <row r="1070" spans="1:10" ht="25.95" customHeight="1" x14ac:dyDescent="0.25">
      <c r="A1070" s="43" t="s">
        <v>686</v>
      </c>
      <c r="B1070" s="44" t="s">
        <v>948</v>
      </c>
      <c r="C1070" s="43" t="s">
        <v>22</v>
      </c>
      <c r="D1070" s="43" t="s">
        <v>947</v>
      </c>
      <c r="E1070" s="215" t="s">
        <v>683</v>
      </c>
      <c r="F1070" s="215"/>
      <c r="G1070" s="42" t="s">
        <v>654</v>
      </c>
      <c r="H1070" s="41">
        <v>0.34</v>
      </c>
      <c r="I1070" s="40">
        <v>18.11</v>
      </c>
      <c r="J1070" s="40">
        <v>6.15</v>
      </c>
    </row>
    <row r="1071" spans="1:10" ht="24" customHeight="1" x14ac:dyDescent="0.25">
      <c r="A1071" s="43" t="s">
        <v>686</v>
      </c>
      <c r="B1071" s="44" t="s">
        <v>685</v>
      </c>
      <c r="C1071" s="43" t="s">
        <v>22</v>
      </c>
      <c r="D1071" s="43" t="s">
        <v>684</v>
      </c>
      <c r="E1071" s="215" t="s">
        <v>683</v>
      </c>
      <c r="F1071" s="215"/>
      <c r="G1071" s="42" t="s">
        <v>654</v>
      </c>
      <c r="H1071" s="41">
        <v>0.34</v>
      </c>
      <c r="I1071" s="40">
        <v>15.17</v>
      </c>
      <c r="J1071" s="40">
        <v>5.15</v>
      </c>
    </row>
    <row r="1072" spans="1:10" ht="25.95" customHeight="1" x14ac:dyDescent="0.25">
      <c r="A1072" s="36" t="s">
        <v>550</v>
      </c>
      <c r="B1072" s="37" t="s">
        <v>1130</v>
      </c>
      <c r="C1072" s="36" t="s">
        <v>22</v>
      </c>
      <c r="D1072" s="36" t="s">
        <v>1129</v>
      </c>
      <c r="E1072" s="211" t="s">
        <v>547</v>
      </c>
      <c r="F1072" s="211"/>
      <c r="G1072" s="35" t="s">
        <v>36</v>
      </c>
      <c r="H1072" s="34">
        <v>1</v>
      </c>
      <c r="I1072" s="33">
        <v>5.53</v>
      </c>
      <c r="J1072" s="33">
        <v>5.53</v>
      </c>
    </row>
    <row r="1073" spans="1:10" ht="25.95" customHeight="1" x14ac:dyDescent="0.25">
      <c r="A1073" s="36" t="s">
        <v>550</v>
      </c>
      <c r="B1073" s="37" t="s">
        <v>1120</v>
      </c>
      <c r="C1073" s="36" t="s">
        <v>22</v>
      </c>
      <c r="D1073" s="36" t="s">
        <v>1119</v>
      </c>
      <c r="E1073" s="211" t="s">
        <v>547</v>
      </c>
      <c r="F1073" s="211"/>
      <c r="G1073" s="35" t="s">
        <v>36</v>
      </c>
      <c r="H1073" s="34">
        <v>1.4999999999999999E-2</v>
      </c>
      <c r="I1073" s="33">
        <v>42.13</v>
      </c>
      <c r="J1073" s="33">
        <v>0.63</v>
      </c>
    </row>
    <row r="1074" spans="1:10" ht="24" customHeight="1" x14ac:dyDescent="0.25">
      <c r="A1074" s="36" t="s">
        <v>550</v>
      </c>
      <c r="B1074" s="37" t="s">
        <v>1122</v>
      </c>
      <c r="C1074" s="36" t="s">
        <v>22</v>
      </c>
      <c r="D1074" s="36" t="s">
        <v>1121</v>
      </c>
      <c r="E1074" s="211" t="s">
        <v>547</v>
      </c>
      <c r="F1074" s="211"/>
      <c r="G1074" s="35" t="s">
        <v>36</v>
      </c>
      <c r="H1074" s="34">
        <v>3.5299999999999998E-2</v>
      </c>
      <c r="I1074" s="33">
        <v>37.19</v>
      </c>
      <c r="J1074" s="33">
        <v>1.31</v>
      </c>
    </row>
    <row r="1075" spans="1:10" x14ac:dyDescent="0.25">
      <c r="A1075" s="31"/>
      <c r="B1075" s="31"/>
      <c r="C1075" s="31"/>
      <c r="D1075" s="31"/>
      <c r="E1075" s="31" t="s">
        <v>544</v>
      </c>
      <c r="F1075" s="30">
        <v>8.81</v>
      </c>
      <c r="G1075" s="31" t="s">
        <v>543</v>
      </c>
      <c r="H1075" s="30">
        <v>0</v>
      </c>
      <c r="I1075" s="31" t="s">
        <v>542</v>
      </c>
      <c r="J1075" s="30">
        <v>8.81</v>
      </c>
    </row>
    <row r="1076" spans="1:10" x14ac:dyDescent="0.25">
      <c r="A1076" s="31"/>
      <c r="B1076" s="31"/>
      <c r="C1076" s="31"/>
      <c r="D1076" s="31"/>
      <c r="E1076" s="31" t="s">
        <v>541</v>
      </c>
      <c r="F1076" s="30">
        <v>4.03</v>
      </c>
      <c r="G1076" s="31"/>
      <c r="H1076" s="212" t="s">
        <v>540</v>
      </c>
      <c r="I1076" s="212"/>
      <c r="J1076" s="30">
        <v>22.8</v>
      </c>
    </row>
    <row r="1077" spans="1:10" ht="49.95" customHeight="1" thickBot="1" x14ac:dyDescent="0.3">
      <c r="A1077" s="19"/>
      <c r="B1077" s="19"/>
      <c r="C1077" s="19"/>
      <c r="D1077" s="19"/>
      <c r="E1077" s="19"/>
      <c r="F1077" s="19"/>
      <c r="G1077" s="19" t="s">
        <v>539</v>
      </c>
      <c r="H1077" s="29" t="s">
        <v>538</v>
      </c>
      <c r="I1077" s="19" t="s">
        <v>537</v>
      </c>
      <c r="J1077" s="26">
        <v>22.8</v>
      </c>
    </row>
    <row r="1078" spans="1:10" ht="1.05" customHeight="1" thickTop="1" x14ac:dyDescent="0.25">
      <c r="A1078" s="28"/>
      <c r="B1078" s="28"/>
      <c r="C1078" s="28"/>
      <c r="D1078" s="28"/>
      <c r="E1078" s="28"/>
      <c r="F1078" s="28"/>
      <c r="G1078" s="28"/>
      <c r="H1078" s="28"/>
      <c r="I1078" s="28"/>
      <c r="J1078" s="28"/>
    </row>
    <row r="1079" spans="1:10" ht="18" customHeight="1" x14ac:dyDescent="0.25">
      <c r="A1079" s="24" t="s">
        <v>299</v>
      </c>
      <c r="B1079" s="23" t="s">
        <v>3</v>
      </c>
      <c r="C1079" s="24" t="s">
        <v>4</v>
      </c>
      <c r="D1079" s="24" t="s">
        <v>5</v>
      </c>
      <c r="E1079" s="157" t="s">
        <v>636</v>
      </c>
      <c r="F1079" s="157"/>
      <c r="G1079" s="38" t="s">
        <v>6</v>
      </c>
      <c r="H1079" s="23" t="s">
        <v>7</v>
      </c>
      <c r="I1079" s="23" t="s">
        <v>8</v>
      </c>
      <c r="J1079" s="23" t="s">
        <v>10</v>
      </c>
    </row>
    <row r="1080" spans="1:10" ht="25.95" customHeight="1" x14ac:dyDescent="0.25">
      <c r="A1080" s="48" t="s">
        <v>643</v>
      </c>
      <c r="B1080" s="49" t="s">
        <v>300</v>
      </c>
      <c r="C1080" s="48" t="s">
        <v>22</v>
      </c>
      <c r="D1080" s="48" t="s">
        <v>301</v>
      </c>
      <c r="E1080" s="213" t="s">
        <v>1000</v>
      </c>
      <c r="F1080" s="213"/>
      <c r="G1080" s="47" t="s">
        <v>36</v>
      </c>
      <c r="H1080" s="46">
        <v>1</v>
      </c>
      <c r="I1080" s="45">
        <v>10.43</v>
      </c>
      <c r="J1080" s="45">
        <v>10.43</v>
      </c>
    </row>
    <row r="1081" spans="1:10" ht="24" customHeight="1" x14ac:dyDescent="0.25">
      <c r="A1081" s="43" t="s">
        <v>686</v>
      </c>
      <c r="B1081" s="44" t="s">
        <v>685</v>
      </c>
      <c r="C1081" s="43" t="s">
        <v>22</v>
      </c>
      <c r="D1081" s="43" t="s">
        <v>684</v>
      </c>
      <c r="E1081" s="215" t="s">
        <v>683</v>
      </c>
      <c r="F1081" s="215"/>
      <c r="G1081" s="42" t="s">
        <v>654</v>
      </c>
      <c r="H1081" s="41">
        <v>0.25</v>
      </c>
      <c r="I1081" s="40">
        <v>15.17</v>
      </c>
      <c r="J1081" s="40">
        <v>3.79</v>
      </c>
    </row>
    <row r="1082" spans="1:10" ht="25.95" customHeight="1" x14ac:dyDescent="0.25">
      <c r="A1082" s="43" t="s">
        <v>686</v>
      </c>
      <c r="B1082" s="44" t="s">
        <v>948</v>
      </c>
      <c r="C1082" s="43" t="s">
        <v>22</v>
      </c>
      <c r="D1082" s="43" t="s">
        <v>947</v>
      </c>
      <c r="E1082" s="215" t="s">
        <v>683</v>
      </c>
      <c r="F1082" s="215"/>
      <c r="G1082" s="42" t="s">
        <v>654</v>
      </c>
      <c r="H1082" s="41">
        <v>0.25</v>
      </c>
      <c r="I1082" s="40">
        <v>18.11</v>
      </c>
      <c r="J1082" s="40">
        <v>4.5199999999999996</v>
      </c>
    </row>
    <row r="1083" spans="1:10" ht="25.95" customHeight="1" x14ac:dyDescent="0.25">
      <c r="A1083" s="36" t="s">
        <v>550</v>
      </c>
      <c r="B1083" s="37" t="s">
        <v>1120</v>
      </c>
      <c r="C1083" s="36" t="s">
        <v>22</v>
      </c>
      <c r="D1083" s="36" t="s">
        <v>1119</v>
      </c>
      <c r="E1083" s="211" t="s">
        <v>547</v>
      </c>
      <c r="F1083" s="211"/>
      <c r="G1083" s="35" t="s">
        <v>36</v>
      </c>
      <c r="H1083" s="34">
        <v>5.0000000000000001E-3</v>
      </c>
      <c r="I1083" s="33">
        <v>42.13</v>
      </c>
      <c r="J1083" s="33">
        <v>0.21</v>
      </c>
    </row>
    <row r="1084" spans="1:10" ht="25.95" customHeight="1" x14ac:dyDescent="0.25">
      <c r="A1084" s="36" t="s">
        <v>550</v>
      </c>
      <c r="B1084" s="37" t="s">
        <v>1128</v>
      </c>
      <c r="C1084" s="36" t="s">
        <v>22</v>
      </c>
      <c r="D1084" s="36" t="s">
        <v>1127</v>
      </c>
      <c r="E1084" s="211" t="s">
        <v>547</v>
      </c>
      <c r="F1084" s="211"/>
      <c r="G1084" s="35" t="s">
        <v>36</v>
      </c>
      <c r="H1084" s="34">
        <v>1</v>
      </c>
      <c r="I1084" s="33">
        <v>1.48</v>
      </c>
      <c r="J1084" s="33">
        <v>1.48</v>
      </c>
    </row>
    <row r="1085" spans="1:10" ht="24" customHeight="1" x14ac:dyDescent="0.25">
      <c r="A1085" s="36" t="s">
        <v>550</v>
      </c>
      <c r="B1085" s="37" t="s">
        <v>1122</v>
      </c>
      <c r="C1085" s="36" t="s">
        <v>22</v>
      </c>
      <c r="D1085" s="36" t="s">
        <v>1121</v>
      </c>
      <c r="E1085" s="211" t="s">
        <v>547</v>
      </c>
      <c r="F1085" s="211"/>
      <c r="G1085" s="35" t="s">
        <v>36</v>
      </c>
      <c r="H1085" s="34">
        <v>1.18E-2</v>
      </c>
      <c r="I1085" s="33">
        <v>37.19</v>
      </c>
      <c r="J1085" s="33">
        <v>0.43</v>
      </c>
    </row>
    <row r="1086" spans="1:10" x14ac:dyDescent="0.25">
      <c r="A1086" s="31"/>
      <c r="B1086" s="31"/>
      <c r="C1086" s="31"/>
      <c r="D1086" s="31"/>
      <c r="E1086" s="31" t="s">
        <v>544</v>
      </c>
      <c r="F1086" s="30">
        <v>6.48</v>
      </c>
      <c r="G1086" s="31" t="s">
        <v>543</v>
      </c>
      <c r="H1086" s="30">
        <v>0</v>
      </c>
      <c r="I1086" s="31" t="s">
        <v>542</v>
      </c>
      <c r="J1086" s="30">
        <v>6.48</v>
      </c>
    </row>
    <row r="1087" spans="1:10" x14ac:dyDescent="0.25">
      <c r="A1087" s="31"/>
      <c r="B1087" s="31"/>
      <c r="C1087" s="31"/>
      <c r="D1087" s="31"/>
      <c r="E1087" s="31" t="s">
        <v>541</v>
      </c>
      <c r="F1087" s="30">
        <v>2.2400000000000002</v>
      </c>
      <c r="G1087" s="31"/>
      <c r="H1087" s="212" t="s">
        <v>540</v>
      </c>
      <c r="I1087" s="212"/>
      <c r="J1087" s="30">
        <v>12.67</v>
      </c>
    </row>
    <row r="1088" spans="1:10" ht="49.95" customHeight="1" thickBot="1" x14ac:dyDescent="0.3">
      <c r="A1088" s="19"/>
      <c r="B1088" s="19"/>
      <c r="C1088" s="19"/>
      <c r="D1088" s="19"/>
      <c r="E1088" s="19"/>
      <c r="F1088" s="19"/>
      <c r="G1088" s="19" t="s">
        <v>539</v>
      </c>
      <c r="H1088" s="29" t="s">
        <v>1126</v>
      </c>
      <c r="I1088" s="19" t="s">
        <v>537</v>
      </c>
      <c r="J1088" s="26">
        <v>63.35</v>
      </c>
    </row>
    <row r="1089" spans="1:10" ht="1.05" customHeight="1" thickTop="1" x14ac:dyDescent="0.25">
      <c r="A1089" s="28"/>
      <c r="B1089" s="28"/>
      <c r="C1089" s="28"/>
      <c r="D1089" s="28"/>
      <c r="E1089" s="28"/>
      <c r="F1089" s="28"/>
      <c r="G1089" s="28"/>
      <c r="H1089" s="28"/>
      <c r="I1089" s="28"/>
      <c r="J1089" s="28"/>
    </row>
    <row r="1090" spans="1:10" ht="18" customHeight="1" x14ac:dyDescent="0.25">
      <c r="A1090" s="24" t="s">
        <v>302</v>
      </c>
      <c r="B1090" s="23" t="s">
        <v>3</v>
      </c>
      <c r="C1090" s="24" t="s">
        <v>4</v>
      </c>
      <c r="D1090" s="24" t="s">
        <v>5</v>
      </c>
      <c r="E1090" s="157" t="s">
        <v>636</v>
      </c>
      <c r="F1090" s="157"/>
      <c r="G1090" s="38" t="s">
        <v>6</v>
      </c>
      <c r="H1090" s="23" t="s">
        <v>7</v>
      </c>
      <c r="I1090" s="23" t="s">
        <v>8</v>
      </c>
      <c r="J1090" s="23" t="s">
        <v>10</v>
      </c>
    </row>
    <row r="1091" spans="1:10" ht="25.95" customHeight="1" x14ac:dyDescent="0.25">
      <c r="A1091" s="48" t="s">
        <v>643</v>
      </c>
      <c r="B1091" s="49" t="s">
        <v>303</v>
      </c>
      <c r="C1091" s="48" t="s">
        <v>22</v>
      </c>
      <c r="D1091" s="48" t="s">
        <v>304</v>
      </c>
      <c r="E1091" s="213" t="s">
        <v>1000</v>
      </c>
      <c r="F1091" s="213"/>
      <c r="G1091" s="47" t="s">
        <v>36</v>
      </c>
      <c r="H1091" s="46">
        <v>1</v>
      </c>
      <c r="I1091" s="45">
        <v>12.05</v>
      </c>
      <c r="J1091" s="45">
        <v>12.05</v>
      </c>
    </row>
    <row r="1092" spans="1:10" ht="24" customHeight="1" x14ac:dyDescent="0.25">
      <c r="A1092" s="43" t="s">
        <v>686</v>
      </c>
      <c r="B1092" s="44" t="s">
        <v>685</v>
      </c>
      <c r="C1092" s="43" t="s">
        <v>22</v>
      </c>
      <c r="D1092" s="43" t="s">
        <v>684</v>
      </c>
      <c r="E1092" s="215" t="s">
        <v>683</v>
      </c>
      <c r="F1092" s="215"/>
      <c r="G1092" s="42" t="s">
        <v>654</v>
      </c>
      <c r="H1092" s="41">
        <v>0.27</v>
      </c>
      <c r="I1092" s="40">
        <v>15.17</v>
      </c>
      <c r="J1092" s="40">
        <v>4.09</v>
      </c>
    </row>
    <row r="1093" spans="1:10" ht="25.95" customHeight="1" x14ac:dyDescent="0.25">
      <c r="A1093" s="43" t="s">
        <v>686</v>
      </c>
      <c r="B1093" s="44" t="s">
        <v>948</v>
      </c>
      <c r="C1093" s="43" t="s">
        <v>22</v>
      </c>
      <c r="D1093" s="43" t="s">
        <v>947</v>
      </c>
      <c r="E1093" s="215" t="s">
        <v>683</v>
      </c>
      <c r="F1093" s="215"/>
      <c r="G1093" s="42" t="s">
        <v>654</v>
      </c>
      <c r="H1093" s="41">
        <v>0.27</v>
      </c>
      <c r="I1093" s="40">
        <v>18.11</v>
      </c>
      <c r="J1093" s="40">
        <v>4.88</v>
      </c>
    </row>
    <row r="1094" spans="1:10" ht="25.95" customHeight="1" x14ac:dyDescent="0.25">
      <c r="A1094" s="36" t="s">
        <v>550</v>
      </c>
      <c r="B1094" s="37" t="s">
        <v>1120</v>
      </c>
      <c r="C1094" s="36" t="s">
        <v>22</v>
      </c>
      <c r="D1094" s="36" t="s">
        <v>1119</v>
      </c>
      <c r="E1094" s="211" t="s">
        <v>547</v>
      </c>
      <c r="F1094" s="211"/>
      <c r="G1094" s="35" t="s">
        <v>36</v>
      </c>
      <c r="H1094" s="34">
        <v>7.0000000000000001E-3</v>
      </c>
      <c r="I1094" s="33">
        <v>42.13</v>
      </c>
      <c r="J1094" s="33">
        <v>0.28999999999999998</v>
      </c>
    </row>
    <row r="1095" spans="1:10" ht="25.95" customHeight="1" x14ac:dyDescent="0.25">
      <c r="A1095" s="36" t="s">
        <v>550</v>
      </c>
      <c r="B1095" s="37" t="s">
        <v>1125</v>
      </c>
      <c r="C1095" s="36" t="s">
        <v>22</v>
      </c>
      <c r="D1095" s="36" t="s">
        <v>1124</v>
      </c>
      <c r="E1095" s="211" t="s">
        <v>547</v>
      </c>
      <c r="F1095" s="211"/>
      <c r="G1095" s="35" t="s">
        <v>36</v>
      </c>
      <c r="H1095" s="34">
        <v>1</v>
      </c>
      <c r="I1095" s="33">
        <v>2.14</v>
      </c>
      <c r="J1095" s="33">
        <v>2.14</v>
      </c>
    </row>
    <row r="1096" spans="1:10" ht="24" customHeight="1" x14ac:dyDescent="0.25">
      <c r="A1096" s="36" t="s">
        <v>550</v>
      </c>
      <c r="B1096" s="37" t="s">
        <v>1122</v>
      </c>
      <c r="C1096" s="36" t="s">
        <v>22</v>
      </c>
      <c r="D1096" s="36" t="s">
        <v>1121</v>
      </c>
      <c r="E1096" s="211" t="s">
        <v>547</v>
      </c>
      <c r="F1096" s="211"/>
      <c r="G1096" s="35" t="s">
        <v>36</v>
      </c>
      <c r="H1096" s="34">
        <v>1.7600000000000001E-2</v>
      </c>
      <c r="I1096" s="33">
        <v>37.19</v>
      </c>
      <c r="J1096" s="33">
        <v>0.65</v>
      </c>
    </row>
    <row r="1097" spans="1:10" x14ac:dyDescent="0.25">
      <c r="A1097" s="31"/>
      <c r="B1097" s="31"/>
      <c r="C1097" s="31"/>
      <c r="D1097" s="31"/>
      <c r="E1097" s="31" t="s">
        <v>544</v>
      </c>
      <c r="F1097" s="30">
        <v>6.99</v>
      </c>
      <c r="G1097" s="31" t="s">
        <v>543</v>
      </c>
      <c r="H1097" s="30">
        <v>0</v>
      </c>
      <c r="I1097" s="31" t="s">
        <v>542</v>
      </c>
      <c r="J1097" s="30">
        <v>6.99</v>
      </c>
    </row>
    <row r="1098" spans="1:10" x14ac:dyDescent="0.25">
      <c r="A1098" s="31"/>
      <c r="B1098" s="31"/>
      <c r="C1098" s="31"/>
      <c r="D1098" s="31"/>
      <c r="E1098" s="31" t="s">
        <v>541</v>
      </c>
      <c r="F1098" s="30">
        <v>2.59</v>
      </c>
      <c r="G1098" s="31"/>
      <c r="H1098" s="212" t="s">
        <v>540</v>
      </c>
      <c r="I1098" s="212"/>
      <c r="J1098" s="30">
        <v>14.64</v>
      </c>
    </row>
    <row r="1099" spans="1:10" ht="49.95" customHeight="1" thickBot="1" x14ac:dyDescent="0.3">
      <c r="A1099" s="19"/>
      <c r="B1099" s="19"/>
      <c r="C1099" s="19"/>
      <c r="D1099" s="19"/>
      <c r="E1099" s="19"/>
      <c r="F1099" s="19"/>
      <c r="G1099" s="19" t="s">
        <v>539</v>
      </c>
      <c r="H1099" s="29" t="s">
        <v>1123</v>
      </c>
      <c r="I1099" s="19" t="s">
        <v>537</v>
      </c>
      <c r="J1099" s="26">
        <v>234.24</v>
      </c>
    </row>
    <row r="1100" spans="1:10" ht="1.05" customHeight="1" thickTop="1" x14ac:dyDescent="0.25">
      <c r="A1100" s="28"/>
      <c r="B1100" s="28"/>
      <c r="C1100" s="28"/>
      <c r="D1100" s="28"/>
      <c r="E1100" s="28"/>
      <c r="F1100" s="28"/>
      <c r="G1100" s="28"/>
      <c r="H1100" s="28"/>
      <c r="I1100" s="28"/>
      <c r="J1100" s="28"/>
    </row>
    <row r="1101" spans="1:10" ht="18" customHeight="1" x14ac:dyDescent="0.25">
      <c r="A1101" s="24" t="s">
        <v>305</v>
      </c>
      <c r="B1101" s="23" t="s">
        <v>3</v>
      </c>
      <c r="C1101" s="24" t="s">
        <v>4</v>
      </c>
      <c r="D1101" s="24" t="s">
        <v>5</v>
      </c>
      <c r="E1101" s="157" t="s">
        <v>636</v>
      </c>
      <c r="F1101" s="157"/>
      <c r="G1101" s="38" t="s">
        <v>6</v>
      </c>
      <c r="H1101" s="23" t="s">
        <v>7</v>
      </c>
      <c r="I1101" s="23" t="s">
        <v>8</v>
      </c>
      <c r="J1101" s="23" t="s">
        <v>10</v>
      </c>
    </row>
    <row r="1102" spans="1:10" ht="25.95" customHeight="1" x14ac:dyDescent="0.25">
      <c r="A1102" s="48" t="s">
        <v>643</v>
      </c>
      <c r="B1102" s="49" t="s">
        <v>306</v>
      </c>
      <c r="C1102" s="48" t="s">
        <v>22</v>
      </c>
      <c r="D1102" s="48" t="s">
        <v>307</v>
      </c>
      <c r="E1102" s="213" t="s">
        <v>1000</v>
      </c>
      <c r="F1102" s="213"/>
      <c r="G1102" s="47" t="s">
        <v>36</v>
      </c>
      <c r="H1102" s="46">
        <v>1</v>
      </c>
      <c r="I1102" s="45">
        <v>22.32</v>
      </c>
      <c r="J1102" s="45">
        <v>22.32</v>
      </c>
    </row>
    <row r="1103" spans="1:10" ht="25.95" customHeight="1" x14ac:dyDescent="0.25">
      <c r="A1103" s="43" t="s">
        <v>686</v>
      </c>
      <c r="B1103" s="44" t="s">
        <v>948</v>
      </c>
      <c r="C1103" s="43" t="s">
        <v>22</v>
      </c>
      <c r="D1103" s="43" t="s">
        <v>947</v>
      </c>
      <c r="E1103" s="215" t="s">
        <v>683</v>
      </c>
      <c r="F1103" s="215"/>
      <c r="G1103" s="42" t="s">
        <v>654</v>
      </c>
      <c r="H1103" s="41">
        <v>0.4</v>
      </c>
      <c r="I1103" s="40">
        <v>18.11</v>
      </c>
      <c r="J1103" s="40">
        <v>7.24</v>
      </c>
    </row>
    <row r="1104" spans="1:10" ht="24" customHeight="1" x14ac:dyDescent="0.25">
      <c r="A1104" s="43" t="s">
        <v>686</v>
      </c>
      <c r="B1104" s="44" t="s">
        <v>685</v>
      </c>
      <c r="C1104" s="43" t="s">
        <v>22</v>
      </c>
      <c r="D1104" s="43" t="s">
        <v>684</v>
      </c>
      <c r="E1104" s="215" t="s">
        <v>683</v>
      </c>
      <c r="F1104" s="215"/>
      <c r="G1104" s="42" t="s">
        <v>654</v>
      </c>
      <c r="H1104" s="41">
        <v>0.4</v>
      </c>
      <c r="I1104" s="40">
        <v>15.17</v>
      </c>
      <c r="J1104" s="40">
        <v>6.06</v>
      </c>
    </row>
    <row r="1105" spans="1:10" ht="24" customHeight="1" x14ac:dyDescent="0.25">
      <c r="A1105" s="36" t="s">
        <v>550</v>
      </c>
      <c r="B1105" s="37" t="s">
        <v>1122</v>
      </c>
      <c r="C1105" s="36" t="s">
        <v>22</v>
      </c>
      <c r="D1105" s="36" t="s">
        <v>1121</v>
      </c>
      <c r="E1105" s="211" t="s">
        <v>547</v>
      </c>
      <c r="F1105" s="211"/>
      <c r="G1105" s="35" t="s">
        <v>36</v>
      </c>
      <c r="H1105" s="34">
        <v>5.2900000000000003E-2</v>
      </c>
      <c r="I1105" s="33">
        <v>37.19</v>
      </c>
      <c r="J1105" s="33">
        <v>1.96</v>
      </c>
    </row>
    <row r="1106" spans="1:10" ht="25.95" customHeight="1" x14ac:dyDescent="0.25">
      <c r="A1106" s="36" t="s">
        <v>550</v>
      </c>
      <c r="B1106" s="37" t="s">
        <v>1120</v>
      </c>
      <c r="C1106" s="36" t="s">
        <v>22</v>
      </c>
      <c r="D1106" s="36" t="s">
        <v>1119</v>
      </c>
      <c r="E1106" s="211" t="s">
        <v>547</v>
      </c>
      <c r="F1106" s="211"/>
      <c r="G1106" s="35" t="s">
        <v>36</v>
      </c>
      <c r="H1106" s="34">
        <v>0.03</v>
      </c>
      <c r="I1106" s="33">
        <v>42.13</v>
      </c>
      <c r="J1106" s="33">
        <v>1.26</v>
      </c>
    </row>
    <row r="1107" spans="1:10" ht="25.95" customHeight="1" x14ac:dyDescent="0.25">
      <c r="A1107" s="36" t="s">
        <v>550</v>
      </c>
      <c r="B1107" s="37" t="s">
        <v>1118</v>
      </c>
      <c r="C1107" s="36" t="s">
        <v>22</v>
      </c>
      <c r="D1107" s="36" t="s">
        <v>1117</v>
      </c>
      <c r="E1107" s="211" t="s">
        <v>547</v>
      </c>
      <c r="F1107" s="211"/>
      <c r="G1107" s="35" t="s">
        <v>36</v>
      </c>
      <c r="H1107" s="34">
        <v>1</v>
      </c>
      <c r="I1107" s="33">
        <v>5.8</v>
      </c>
      <c r="J1107" s="33">
        <v>5.8</v>
      </c>
    </row>
    <row r="1108" spans="1:10" x14ac:dyDescent="0.25">
      <c r="A1108" s="31"/>
      <c r="B1108" s="31"/>
      <c r="C1108" s="31"/>
      <c r="D1108" s="31"/>
      <c r="E1108" s="31" t="s">
        <v>544</v>
      </c>
      <c r="F1108" s="30">
        <v>10.37</v>
      </c>
      <c r="G1108" s="31" t="s">
        <v>543</v>
      </c>
      <c r="H1108" s="30">
        <v>0</v>
      </c>
      <c r="I1108" s="31" t="s">
        <v>542</v>
      </c>
      <c r="J1108" s="30">
        <v>10.37</v>
      </c>
    </row>
    <row r="1109" spans="1:10" x14ac:dyDescent="0.25">
      <c r="A1109" s="31"/>
      <c r="B1109" s="31"/>
      <c r="C1109" s="31"/>
      <c r="D1109" s="31"/>
      <c r="E1109" s="31" t="s">
        <v>541</v>
      </c>
      <c r="F1109" s="30">
        <v>4.8</v>
      </c>
      <c r="G1109" s="31"/>
      <c r="H1109" s="212" t="s">
        <v>540</v>
      </c>
      <c r="I1109" s="212"/>
      <c r="J1109" s="30">
        <v>27.12</v>
      </c>
    </row>
    <row r="1110" spans="1:10" ht="49.95" customHeight="1" thickBot="1" x14ac:dyDescent="0.3">
      <c r="A1110" s="19"/>
      <c r="B1110" s="19"/>
      <c r="C1110" s="19"/>
      <c r="D1110" s="19"/>
      <c r="E1110" s="19"/>
      <c r="F1110" s="19"/>
      <c r="G1110" s="19" t="s">
        <v>539</v>
      </c>
      <c r="H1110" s="29" t="s">
        <v>1116</v>
      </c>
      <c r="I1110" s="19" t="s">
        <v>537</v>
      </c>
      <c r="J1110" s="26">
        <v>542.4</v>
      </c>
    </row>
    <row r="1111" spans="1:10" ht="1.05" customHeight="1" thickTop="1" x14ac:dyDescent="0.25">
      <c r="A1111" s="28"/>
      <c r="B1111" s="28"/>
      <c r="C1111" s="28"/>
      <c r="D1111" s="28"/>
      <c r="E1111" s="28"/>
      <c r="F1111" s="28"/>
      <c r="G1111" s="28"/>
      <c r="H1111" s="28"/>
      <c r="I1111" s="28"/>
      <c r="J1111" s="28"/>
    </row>
    <row r="1112" spans="1:10" ht="18" customHeight="1" x14ac:dyDescent="0.25">
      <c r="A1112" s="24" t="s">
        <v>308</v>
      </c>
      <c r="B1112" s="23" t="s">
        <v>3</v>
      </c>
      <c r="C1112" s="24" t="s">
        <v>4</v>
      </c>
      <c r="D1112" s="24" t="s">
        <v>5</v>
      </c>
      <c r="E1112" s="157" t="s">
        <v>636</v>
      </c>
      <c r="F1112" s="157"/>
      <c r="G1112" s="38" t="s">
        <v>6</v>
      </c>
      <c r="H1112" s="23" t="s">
        <v>7</v>
      </c>
      <c r="I1112" s="23" t="s">
        <v>8</v>
      </c>
      <c r="J1112" s="23" t="s">
        <v>10</v>
      </c>
    </row>
    <row r="1113" spans="1:10" ht="24" customHeight="1" x14ac:dyDescent="0.25">
      <c r="A1113" s="48" t="s">
        <v>643</v>
      </c>
      <c r="B1113" s="49" t="s">
        <v>309</v>
      </c>
      <c r="C1113" s="48" t="s">
        <v>34</v>
      </c>
      <c r="D1113" s="48" t="s">
        <v>310</v>
      </c>
      <c r="E1113" s="213" t="s">
        <v>1006</v>
      </c>
      <c r="F1113" s="213"/>
      <c r="G1113" s="47" t="s">
        <v>36</v>
      </c>
      <c r="H1113" s="46">
        <v>1</v>
      </c>
      <c r="I1113" s="45">
        <v>14.32</v>
      </c>
      <c r="J1113" s="45">
        <v>14.32</v>
      </c>
    </row>
    <row r="1114" spans="1:10" ht="24" customHeight="1" x14ac:dyDescent="0.25">
      <c r="A1114" s="36" t="s">
        <v>550</v>
      </c>
      <c r="B1114" s="37" t="s">
        <v>912</v>
      </c>
      <c r="C1114" s="36" t="s">
        <v>34</v>
      </c>
      <c r="D1114" s="36" t="s">
        <v>911</v>
      </c>
      <c r="E1114" s="211" t="s">
        <v>565</v>
      </c>
      <c r="F1114" s="211"/>
      <c r="G1114" s="35" t="s">
        <v>654</v>
      </c>
      <c r="H1114" s="34">
        <v>0.34399999999999997</v>
      </c>
      <c r="I1114" s="33">
        <v>14.83</v>
      </c>
      <c r="J1114" s="33">
        <v>5.0999999999999996</v>
      </c>
    </row>
    <row r="1115" spans="1:10" ht="24" customHeight="1" x14ac:dyDescent="0.25">
      <c r="A1115" s="36" t="s">
        <v>550</v>
      </c>
      <c r="B1115" s="37" t="s">
        <v>916</v>
      </c>
      <c r="C1115" s="36" t="s">
        <v>34</v>
      </c>
      <c r="D1115" s="36" t="s">
        <v>915</v>
      </c>
      <c r="E1115" s="211" t="s">
        <v>547</v>
      </c>
      <c r="F1115" s="211"/>
      <c r="G1115" s="35" t="s">
        <v>36</v>
      </c>
      <c r="H1115" s="34">
        <v>2.1999999999999999E-2</v>
      </c>
      <c r="I1115" s="33">
        <v>39.979999999999997</v>
      </c>
      <c r="J1115" s="33">
        <v>0.87</v>
      </c>
    </row>
    <row r="1116" spans="1:10" ht="24" customHeight="1" x14ac:dyDescent="0.25">
      <c r="A1116" s="36" t="s">
        <v>550</v>
      </c>
      <c r="B1116" s="37" t="s">
        <v>914</v>
      </c>
      <c r="C1116" s="36" t="s">
        <v>34</v>
      </c>
      <c r="D1116" s="36" t="s">
        <v>913</v>
      </c>
      <c r="E1116" s="211" t="s">
        <v>565</v>
      </c>
      <c r="F1116" s="211"/>
      <c r="G1116" s="35" t="s">
        <v>654</v>
      </c>
      <c r="H1116" s="34">
        <v>0.34399999999999997</v>
      </c>
      <c r="I1116" s="33">
        <v>13.67</v>
      </c>
      <c r="J1116" s="33">
        <v>4.7</v>
      </c>
    </row>
    <row r="1117" spans="1:10" ht="24" customHeight="1" x14ac:dyDescent="0.25">
      <c r="A1117" s="36" t="s">
        <v>550</v>
      </c>
      <c r="B1117" s="37" t="s">
        <v>1115</v>
      </c>
      <c r="C1117" s="36" t="s">
        <v>34</v>
      </c>
      <c r="D1117" s="36" t="s">
        <v>1114</v>
      </c>
      <c r="E1117" s="211" t="s">
        <v>547</v>
      </c>
      <c r="F1117" s="211"/>
      <c r="G1117" s="35" t="s">
        <v>36</v>
      </c>
      <c r="H1117" s="34">
        <v>1</v>
      </c>
      <c r="I1117" s="33">
        <v>1.94</v>
      </c>
      <c r="J1117" s="33">
        <v>1.94</v>
      </c>
    </row>
    <row r="1118" spans="1:10" ht="24" customHeight="1" x14ac:dyDescent="0.25">
      <c r="A1118" s="36" t="s">
        <v>550</v>
      </c>
      <c r="B1118" s="37" t="s">
        <v>927</v>
      </c>
      <c r="C1118" s="36" t="s">
        <v>34</v>
      </c>
      <c r="D1118" s="36" t="s">
        <v>926</v>
      </c>
      <c r="E1118" s="211" t="s">
        <v>547</v>
      </c>
      <c r="F1118" s="211"/>
      <c r="G1118" s="35" t="s">
        <v>36</v>
      </c>
      <c r="H1118" s="34">
        <v>1</v>
      </c>
      <c r="I1118" s="33">
        <v>1.71</v>
      </c>
      <c r="J1118" s="33">
        <v>1.71</v>
      </c>
    </row>
    <row r="1119" spans="1:10" x14ac:dyDescent="0.25">
      <c r="A1119" s="31"/>
      <c r="B1119" s="31"/>
      <c r="C1119" s="31"/>
      <c r="D1119" s="31"/>
      <c r="E1119" s="31" t="s">
        <v>544</v>
      </c>
      <c r="F1119" s="30">
        <v>9.8000000000000007</v>
      </c>
      <c r="G1119" s="31" t="s">
        <v>543</v>
      </c>
      <c r="H1119" s="30">
        <v>0</v>
      </c>
      <c r="I1119" s="31" t="s">
        <v>542</v>
      </c>
      <c r="J1119" s="30">
        <v>9.8000000000000007</v>
      </c>
    </row>
    <row r="1120" spans="1:10" x14ac:dyDescent="0.25">
      <c r="A1120" s="31"/>
      <c r="B1120" s="31"/>
      <c r="C1120" s="31"/>
      <c r="D1120" s="31"/>
      <c r="E1120" s="31" t="s">
        <v>541</v>
      </c>
      <c r="F1120" s="30">
        <v>3.08</v>
      </c>
      <c r="G1120" s="31"/>
      <c r="H1120" s="212" t="s">
        <v>540</v>
      </c>
      <c r="I1120" s="212"/>
      <c r="J1120" s="30">
        <v>17.399999999999999</v>
      </c>
    </row>
    <row r="1121" spans="1:10" ht="49.95" customHeight="1" thickBot="1" x14ac:dyDescent="0.3">
      <c r="A1121" s="19"/>
      <c r="B1121" s="19"/>
      <c r="C1121" s="19"/>
      <c r="D1121" s="19"/>
      <c r="E1121" s="19"/>
      <c r="F1121" s="19"/>
      <c r="G1121" s="19" t="s">
        <v>539</v>
      </c>
      <c r="H1121" s="29" t="s">
        <v>944</v>
      </c>
      <c r="I1121" s="19" t="s">
        <v>537</v>
      </c>
      <c r="J1121" s="26">
        <v>104.4</v>
      </c>
    </row>
    <row r="1122" spans="1:10" ht="1.05" customHeight="1" thickTop="1" x14ac:dyDescent="0.25">
      <c r="A1122" s="28"/>
      <c r="B1122" s="28"/>
      <c r="C1122" s="28"/>
      <c r="D1122" s="28"/>
      <c r="E1122" s="28"/>
      <c r="F1122" s="28"/>
      <c r="G1122" s="28"/>
      <c r="H1122" s="28"/>
      <c r="I1122" s="28"/>
      <c r="J1122" s="28"/>
    </row>
    <row r="1123" spans="1:10" ht="18" customHeight="1" x14ac:dyDescent="0.25">
      <c r="A1123" s="24" t="s">
        <v>311</v>
      </c>
      <c r="B1123" s="23" t="s">
        <v>3</v>
      </c>
      <c r="C1123" s="24" t="s">
        <v>4</v>
      </c>
      <c r="D1123" s="24" t="s">
        <v>5</v>
      </c>
      <c r="E1123" s="157" t="s">
        <v>636</v>
      </c>
      <c r="F1123" s="157"/>
      <c r="G1123" s="38" t="s">
        <v>6</v>
      </c>
      <c r="H1123" s="23" t="s">
        <v>7</v>
      </c>
      <c r="I1123" s="23" t="s">
        <v>8</v>
      </c>
      <c r="J1123" s="23" t="s">
        <v>10</v>
      </c>
    </row>
    <row r="1124" spans="1:10" ht="24" customHeight="1" x14ac:dyDescent="0.25">
      <c r="A1124" s="48" t="s">
        <v>643</v>
      </c>
      <c r="B1124" s="49" t="s">
        <v>312</v>
      </c>
      <c r="C1124" s="48" t="s">
        <v>34</v>
      </c>
      <c r="D1124" s="48" t="s">
        <v>313</v>
      </c>
      <c r="E1124" s="213" t="s">
        <v>1006</v>
      </c>
      <c r="F1124" s="213"/>
      <c r="G1124" s="47" t="s">
        <v>36</v>
      </c>
      <c r="H1124" s="46">
        <v>1</v>
      </c>
      <c r="I1124" s="45">
        <v>18.04</v>
      </c>
      <c r="J1124" s="45">
        <v>18.04</v>
      </c>
    </row>
    <row r="1125" spans="1:10" ht="24" customHeight="1" x14ac:dyDescent="0.25">
      <c r="A1125" s="36" t="s">
        <v>550</v>
      </c>
      <c r="B1125" s="37" t="s">
        <v>1113</v>
      </c>
      <c r="C1125" s="36" t="s">
        <v>34</v>
      </c>
      <c r="D1125" s="36" t="s">
        <v>1112</v>
      </c>
      <c r="E1125" s="211" t="s">
        <v>547</v>
      </c>
      <c r="F1125" s="211"/>
      <c r="G1125" s="35" t="s">
        <v>36</v>
      </c>
      <c r="H1125" s="34">
        <v>1</v>
      </c>
      <c r="I1125" s="33">
        <v>2.89</v>
      </c>
      <c r="J1125" s="33">
        <v>2.89</v>
      </c>
    </row>
    <row r="1126" spans="1:10" ht="24" customHeight="1" x14ac:dyDescent="0.25">
      <c r="A1126" s="36" t="s">
        <v>550</v>
      </c>
      <c r="B1126" s="37" t="s">
        <v>912</v>
      </c>
      <c r="C1126" s="36" t="s">
        <v>34</v>
      </c>
      <c r="D1126" s="36" t="s">
        <v>911</v>
      </c>
      <c r="E1126" s="211" t="s">
        <v>565</v>
      </c>
      <c r="F1126" s="211"/>
      <c r="G1126" s="35" t="s">
        <v>654</v>
      </c>
      <c r="H1126" s="34">
        <v>0.48099999999999998</v>
      </c>
      <c r="I1126" s="33">
        <v>14.83</v>
      </c>
      <c r="J1126" s="33">
        <v>7.13</v>
      </c>
    </row>
    <row r="1127" spans="1:10" ht="24" customHeight="1" x14ac:dyDescent="0.25">
      <c r="A1127" s="36" t="s">
        <v>550</v>
      </c>
      <c r="B1127" s="37" t="s">
        <v>914</v>
      </c>
      <c r="C1127" s="36" t="s">
        <v>34</v>
      </c>
      <c r="D1127" s="36" t="s">
        <v>913</v>
      </c>
      <c r="E1127" s="211" t="s">
        <v>565</v>
      </c>
      <c r="F1127" s="211"/>
      <c r="G1127" s="35" t="s">
        <v>654</v>
      </c>
      <c r="H1127" s="34">
        <v>0.46200000000000002</v>
      </c>
      <c r="I1127" s="33">
        <v>13.67</v>
      </c>
      <c r="J1127" s="33">
        <v>6.31</v>
      </c>
    </row>
    <row r="1128" spans="1:10" ht="24" customHeight="1" x14ac:dyDescent="0.25">
      <c r="A1128" s="36" t="s">
        <v>550</v>
      </c>
      <c r="B1128" s="37" t="s">
        <v>1111</v>
      </c>
      <c r="C1128" s="36" t="s">
        <v>34</v>
      </c>
      <c r="D1128" s="36" t="s">
        <v>1110</v>
      </c>
      <c r="E1128" s="211" t="s">
        <v>547</v>
      </c>
      <c r="F1128" s="211"/>
      <c r="G1128" s="35" t="s">
        <v>36</v>
      </c>
      <c r="H1128" s="34">
        <v>2.1000000000000001E-2</v>
      </c>
      <c r="I1128" s="33">
        <v>11.67</v>
      </c>
      <c r="J1128" s="33">
        <v>0.24</v>
      </c>
    </row>
    <row r="1129" spans="1:10" ht="24" customHeight="1" x14ac:dyDescent="0.25">
      <c r="A1129" s="36" t="s">
        <v>550</v>
      </c>
      <c r="B1129" s="37" t="s">
        <v>932</v>
      </c>
      <c r="C1129" s="36" t="s">
        <v>34</v>
      </c>
      <c r="D1129" s="36" t="s">
        <v>931</v>
      </c>
      <c r="E1129" s="211" t="s">
        <v>547</v>
      </c>
      <c r="F1129" s="211"/>
      <c r="G1129" s="35" t="s">
        <v>36</v>
      </c>
      <c r="H1129" s="34">
        <v>0.20100000000000001</v>
      </c>
      <c r="I1129" s="33">
        <v>7.36</v>
      </c>
      <c r="J1129" s="33">
        <v>1.47</v>
      </c>
    </row>
    <row r="1130" spans="1:10" x14ac:dyDescent="0.25">
      <c r="A1130" s="31"/>
      <c r="B1130" s="31"/>
      <c r="C1130" s="31"/>
      <c r="D1130" s="31"/>
      <c r="E1130" s="31" t="s">
        <v>544</v>
      </c>
      <c r="F1130" s="30">
        <v>13.44</v>
      </c>
      <c r="G1130" s="31" t="s">
        <v>543</v>
      </c>
      <c r="H1130" s="30">
        <v>0</v>
      </c>
      <c r="I1130" s="31" t="s">
        <v>542</v>
      </c>
      <c r="J1130" s="30">
        <v>13.44</v>
      </c>
    </row>
    <row r="1131" spans="1:10" x14ac:dyDescent="0.25">
      <c r="A1131" s="31"/>
      <c r="B1131" s="31"/>
      <c r="C1131" s="31"/>
      <c r="D1131" s="31"/>
      <c r="E1131" s="31" t="s">
        <v>541</v>
      </c>
      <c r="F1131" s="30">
        <v>3.88</v>
      </c>
      <c r="G1131" s="31"/>
      <c r="H1131" s="212" t="s">
        <v>540</v>
      </c>
      <c r="I1131" s="212"/>
      <c r="J1131" s="30">
        <v>21.92</v>
      </c>
    </row>
    <row r="1132" spans="1:10" ht="49.95" customHeight="1" thickBot="1" x14ac:dyDescent="0.3">
      <c r="A1132" s="19"/>
      <c r="B1132" s="19"/>
      <c r="C1132" s="19"/>
      <c r="D1132" s="19"/>
      <c r="E1132" s="19"/>
      <c r="F1132" s="19"/>
      <c r="G1132" s="19" t="s">
        <v>539</v>
      </c>
      <c r="H1132" s="29" t="s">
        <v>944</v>
      </c>
      <c r="I1132" s="19" t="s">
        <v>537</v>
      </c>
      <c r="J1132" s="26">
        <v>131.52000000000001</v>
      </c>
    </row>
    <row r="1133" spans="1:10" ht="1.05" customHeight="1" thickTop="1" x14ac:dyDescent="0.25">
      <c r="A1133" s="28"/>
      <c r="B1133" s="28"/>
      <c r="C1133" s="28"/>
      <c r="D1133" s="28"/>
      <c r="E1133" s="28"/>
      <c r="F1133" s="28"/>
      <c r="G1133" s="28"/>
      <c r="H1133" s="28"/>
      <c r="I1133" s="28"/>
      <c r="J1133" s="28"/>
    </row>
    <row r="1134" spans="1:10" ht="18" customHeight="1" x14ac:dyDescent="0.25">
      <c r="A1134" s="24" t="s">
        <v>314</v>
      </c>
      <c r="B1134" s="23" t="s">
        <v>3</v>
      </c>
      <c r="C1134" s="24" t="s">
        <v>4</v>
      </c>
      <c r="D1134" s="24" t="s">
        <v>5</v>
      </c>
      <c r="E1134" s="157" t="s">
        <v>636</v>
      </c>
      <c r="F1134" s="157"/>
      <c r="G1134" s="38" t="s">
        <v>6</v>
      </c>
      <c r="H1134" s="23" t="s">
        <v>7</v>
      </c>
      <c r="I1134" s="23" t="s">
        <v>8</v>
      </c>
      <c r="J1134" s="23" t="s">
        <v>10</v>
      </c>
    </row>
    <row r="1135" spans="1:10" ht="25.95" customHeight="1" x14ac:dyDescent="0.25">
      <c r="A1135" s="48" t="s">
        <v>643</v>
      </c>
      <c r="B1135" s="49" t="s">
        <v>315</v>
      </c>
      <c r="C1135" s="48" t="s">
        <v>108</v>
      </c>
      <c r="D1135" s="48" t="s">
        <v>316</v>
      </c>
      <c r="E1135" s="213" t="s">
        <v>1038</v>
      </c>
      <c r="F1135" s="213"/>
      <c r="G1135" s="47" t="s">
        <v>110</v>
      </c>
      <c r="H1135" s="46">
        <v>1</v>
      </c>
      <c r="I1135" s="45">
        <v>17.260000000000002</v>
      </c>
      <c r="J1135" s="45">
        <v>17.260000000000002</v>
      </c>
    </row>
    <row r="1136" spans="1:10" ht="15" customHeight="1" x14ac:dyDescent="0.25">
      <c r="A1136" s="24" t="s">
        <v>2</v>
      </c>
      <c r="B1136" s="23" t="s">
        <v>3</v>
      </c>
      <c r="C1136" s="24" t="s">
        <v>4</v>
      </c>
      <c r="D1136" s="24" t="s">
        <v>5</v>
      </c>
      <c r="E1136" s="157" t="s">
        <v>636</v>
      </c>
      <c r="F1136" s="214"/>
      <c r="G1136" s="38" t="s">
        <v>6</v>
      </c>
      <c r="H1136" s="23" t="s">
        <v>7</v>
      </c>
      <c r="I1136" s="23" t="s">
        <v>8</v>
      </c>
      <c r="J1136" s="23" t="s">
        <v>10</v>
      </c>
    </row>
    <row r="1137" spans="1:10" ht="24" customHeight="1" x14ac:dyDescent="0.25">
      <c r="A1137" s="36" t="s">
        <v>550</v>
      </c>
      <c r="B1137" s="37" t="s">
        <v>1034</v>
      </c>
      <c r="C1137" s="36" t="s">
        <v>108</v>
      </c>
      <c r="D1137" s="36" t="s">
        <v>1033</v>
      </c>
      <c r="E1137" s="211" t="s">
        <v>547</v>
      </c>
      <c r="F1137" s="211"/>
      <c r="G1137" s="35" t="s">
        <v>799</v>
      </c>
      <c r="H1137" s="34">
        <v>1.4999999999999999E-2</v>
      </c>
      <c r="I1137" s="33" t="s">
        <v>1032</v>
      </c>
      <c r="J1137" s="32" t="s">
        <v>1052</v>
      </c>
    </row>
    <row r="1138" spans="1:10" ht="24" customHeight="1" x14ac:dyDescent="0.25">
      <c r="A1138" s="43" t="s">
        <v>643</v>
      </c>
      <c r="B1138" s="44" t="s">
        <v>647</v>
      </c>
      <c r="C1138" s="43" t="s">
        <v>108</v>
      </c>
      <c r="D1138" s="43" t="s">
        <v>646</v>
      </c>
      <c r="E1138" s="215" t="s">
        <v>640</v>
      </c>
      <c r="F1138" s="215"/>
      <c r="G1138" s="42" t="s">
        <v>564</v>
      </c>
      <c r="H1138" s="41">
        <v>0.28999999999999998</v>
      </c>
      <c r="I1138" s="40" t="s">
        <v>645</v>
      </c>
      <c r="J1138" s="39" t="s">
        <v>1052</v>
      </c>
    </row>
    <row r="1139" spans="1:10" ht="25.95" customHeight="1" x14ac:dyDescent="0.25">
      <c r="A1139" s="36" t="s">
        <v>550</v>
      </c>
      <c r="B1139" s="37" t="s">
        <v>1109</v>
      </c>
      <c r="C1139" s="36" t="s">
        <v>108</v>
      </c>
      <c r="D1139" s="36" t="s">
        <v>1108</v>
      </c>
      <c r="E1139" s="211" t="s">
        <v>547</v>
      </c>
      <c r="F1139" s="211"/>
      <c r="G1139" s="35" t="s">
        <v>110</v>
      </c>
      <c r="H1139" s="34">
        <v>1</v>
      </c>
      <c r="I1139" s="33" t="s">
        <v>1107</v>
      </c>
      <c r="J1139" s="32" t="s">
        <v>1107</v>
      </c>
    </row>
    <row r="1140" spans="1:10" ht="24" customHeight="1" x14ac:dyDescent="0.25">
      <c r="A1140" s="36" t="s">
        <v>550</v>
      </c>
      <c r="B1140" s="37" t="s">
        <v>567</v>
      </c>
      <c r="C1140" s="36" t="s">
        <v>108</v>
      </c>
      <c r="D1140" s="36" t="s">
        <v>566</v>
      </c>
      <c r="E1140" s="211" t="s">
        <v>565</v>
      </c>
      <c r="F1140" s="211"/>
      <c r="G1140" s="35" t="s">
        <v>564</v>
      </c>
      <c r="H1140" s="34">
        <v>0.28999999999999998</v>
      </c>
      <c r="I1140" s="33" t="s">
        <v>563</v>
      </c>
      <c r="J1140" s="32" t="s">
        <v>1044</v>
      </c>
    </row>
    <row r="1141" spans="1:10" ht="24" customHeight="1" x14ac:dyDescent="0.25">
      <c r="A1141" s="36" t="s">
        <v>550</v>
      </c>
      <c r="B1141" s="37" t="s">
        <v>977</v>
      </c>
      <c r="C1141" s="36" t="s">
        <v>108</v>
      </c>
      <c r="D1141" s="36" t="s">
        <v>976</v>
      </c>
      <c r="E1141" s="211" t="s">
        <v>565</v>
      </c>
      <c r="F1141" s="211"/>
      <c r="G1141" s="35" t="s">
        <v>564</v>
      </c>
      <c r="H1141" s="34">
        <v>0.28999999999999998</v>
      </c>
      <c r="I1141" s="33" t="s">
        <v>569</v>
      </c>
      <c r="J1141" s="32" t="s">
        <v>1046</v>
      </c>
    </row>
    <row r="1142" spans="1:10" ht="24" customHeight="1" x14ac:dyDescent="0.25">
      <c r="A1142" s="36" t="s">
        <v>550</v>
      </c>
      <c r="B1142" s="37" t="s">
        <v>1030</v>
      </c>
      <c r="C1142" s="36" t="s">
        <v>108</v>
      </c>
      <c r="D1142" s="36" t="s">
        <v>1029</v>
      </c>
      <c r="E1142" s="211" t="s">
        <v>547</v>
      </c>
      <c r="F1142" s="211"/>
      <c r="G1142" s="35" t="s">
        <v>1028</v>
      </c>
      <c r="H1142" s="34">
        <v>2.3E-2</v>
      </c>
      <c r="I1142" s="33" t="s">
        <v>1027</v>
      </c>
      <c r="J1142" s="32" t="s">
        <v>1106</v>
      </c>
    </row>
    <row r="1143" spans="1:10" ht="24" customHeight="1" x14ac:dyDescent="0.25">
      <c r="A1143" s="43" t="s">
        <v>643</v>
      </c>
      <c r="B1143" s="44" t="s">
        <v>985</v>
      </c>
      <c r="C1143" s="43" t="s">
        <v>108</v>
      </c>
      <c r="D1143" s="43" t="s">
        <v>984</v>
      </c>
      <c r="E1143" s="215" t="s">
        <v>640</v>
      </c>
      <c r="F1143" s="215"/>
      <c r="G1143" s="42" t="s">
        <v>564</v>
      </c>
      <c r="H1143" s="41">
        <v>0.28999999999999998</v>
      </c>
      <c r="I1143" s="40" t="s">
        <v>983</v>
      </c>
      <c r="J1143" s="39" t="s">
        <v>1051</v>
      </c>
    </row>
    <row r="1144" spans="1:10" ht="40.049999999999997" customHeight="1" x14ac:dyDescent="0.25">
      <c r="A1144" s="216" t="s">
        <v>637</v>
      </c>
      <c r="B1144" s="214"/>
      <c r="C1144" s="214"/>
      <c r="D1144" s="214"/>
      <c r="E1144" s="214"/>
      <c r="F1144" s="214"/>
      <c r="G1144" s="214"/>
      <c r="H1144" s="214"/>
      <c r="I1144" s="214"/>
      <c r="J1144" s="214"/>
    </row>
    <row r="1145" spans="1:10" ht="15" customHeight="1" x14ac:dyDescent="0.25">
      <c r="A1145" s="24" t="s">
        <v>2</v>
      </c>
      <c r="B1145" s="23" t="s">
        <v>3</v>
      </c>
      <c r="C1145" s="24" t="s">
        <v>4</v>
      </c>
      <c r="D1145" s="24" t="s">
        <v>5</v>
      </c>
      <c r="E1145" s="157" t="s">
        <v>636</v>
      </c>
      <c r="F1145" s="214"/>
      <c r="G1145" s="38" t="s">
        <v>6</v>
      </c>
      <c r="H1145" s="23" t="s">
        <v>7</v>
      </c>
      <c r="I1145" s="23" t="s">
        <v>8</v>
      </c>
      <c r="J1145" s="23" t="s">
        <v>10</v>
      </c>
    </row>
    <row r="1146" spans="1:10" ht="24" customHeight="1" x14ac:dyDescent="0.25">
      <c r="A1146" s="36" t="s">
        <v>550</v>
      </c>
      <c r="B1146" s="37" t="s">
        <v>1034</v>
      </c>
      <c r="C1146" s="36" t="s">
        <v>108</v>
      </c>
      <c r="D1146" s="36" t="s">
        <v>1033</v>
      </c>
      <c r="E1146" s="211" t="s">
        <v>547</v>
      </c>
      <c r="F1146" s="211"/>
      <c r="G1146" s="35" t="s">
        <v>799</v>
      </c>
      <c r="H1146" s="34">
        <v>1.4999999999999999E-2</v>
      </c>
      <c r="I1146" s="33" t="s">
        <v>1032</v>
      </c>
      <c r="J1146" s="32" t="s">
        <v>1052</v>
      </c>
    </row>
    <row r="1147" spans="1:10" ht="24" customHeight="1" x14ac:dyDescent="0.25">
      <c r="A1147" s="36" t="s">
        <v>550</v>
      </c>
      <c r="B1147" s="37" t="s">
        <v>635</v>
      </c>
      <c r="C1147" s="36" t="s">
        <v>108</v>
      </c>
      <c r="D1147" s="36" t="s">
        <v>634</v>
      </c>
      <c r="E1147" s="211" t="s">
        <v>547</v>
      </c>
      <c r="F1147" s="211"/>
      <c r="G1147" s="35" t="s">
        <v>110</v>
      </c>
      <c r="H1147" s="34">
        <v>8.7000000000000001E-4</v>
      </c>
      <c r="I1147" s="33" t="s">
        <v>633</v>
      </c>
      <c r="J1147" s="32" t="s">
        <v>1050</v>
      </c>
    </row>
    <row r="1148" spans="1:10" ht="24" customHeight="1" x14ac:dyDescent="0.25">
      <c r="A1148" s="36" t="s">
        <v>550</v>
      </c>
      <c r="B1148" s="37" t="s">
        <v>631</v>
      </c>
      <c r="C1148" s="36" t="s">
        <v>108</v>
      </c>
      <c r="D1148" s="36" t="s">
        <v>630</v>
      </c>
      <c r="E1148" s="211" t="s">
        <v>607</v>
      </c>
      <c r="F1148" s="211"/>
      <c r="G1148" s="35" t="s">
        <v>110</v>
      </c>
      <c r="H1148" s="34">
        <v>2.6099999999999999E-3</v>
      </c>
      <c r="I1148" s="33" t="s">
        <v>629</v>
      </c>
      <c r="J1148" s="32" t="s">
        <v>624</v>
      </c>
    </row>
    <row r="1149" spans="1:10" ht="24" customHeight="1" x14ac:dyDescent="0.25">
      <c r="A1149" s="36" t="s">
        <v>550</v>
      </c>
      <c r="B1149" s="37" t="s">
        <v>628</v>
      </c>
      <c r="C1149" s="36" t="s">
        <v>108</v>
      </c>
      <c r="D1149" s="36" t="s">
        <v>627</v>
      </c>
      <c r="E1149" s="211" t="s">
        <v>607</v>
      </c>
      <c r="F1149" s="211"/>
      <c r="G1149" s="35" t="s">
        <v>626</v>
      </c>
      <c r="H1149" s="34">
        <v>2.32E-4</v>
      </c>
      <c r="I1149" s="33" t="s">
        <v>625</v>
      </c>
      <c r="J1149" s="32" t="s">
        <v>698</v>
      </c>
    </row>
    <row r="1150" spans="1:10" ht="25.95" customHeight="1" x14ac:dyDescent="0.25">
      <c r="A1150" s="36" t="s">
        <v>550</v>
      </c>
      <c r="B1150" s="37" t="s">
        <v>623</v>
      </c>
      <c r="C1150" s="36" t="s">
        <v>108</v>
      </c>
      <c r="D1150" s="36" t="s">
        <v>622</v>
      </c>
      <c r="E1150" s="211" t="s">
        <v>547</v>
      </c>
      <c r="F1150" s="211"/>
      <c r="G1150" s="35" t="s">
        <v>617</v>
      </c>
      <c r="H1150" s="34">
        <v>4.64E-4</v>
      </c>
      <c r="I1150" s="33" t="s">
        <v>621</v>
      </c>
      <c r="J1150" s="32" t="s">
        <v>624</v>
      </c>
    </row>
    <row r="1151" spans="1:10" ht="24" customHeight="1" x14ac:dyDescent="0.25">
      <c r="A1151" s="36" t="s">
        <v>550</v>
      </c>
      <c r="B1151" s="37" t="s">
        <v>619</v>
      </c>
      <c r="C1151" s="36" t="s">
        <v>108</v>
      </c>
      <c r="D1151" s="36" t="s">
        <v>618</v>
      </c>
      <c r="E1151" s="211" t="s">
        <v>547</v>
      </c>
      <c r="F1151" s="211"/>
      <c r="G1151" s="35" t="s">
        <v>617</v>
      </c>
      <c r="H1151" s="34">
        <v>1.3339999999999999E-3</v>
      </c>
      <c r="I1151" s="33" t="s">
        <v>616</v>
      </c>
      <c r="J1151" s="32" t="s">
        <v>620</v>
      </c>
    </row>
    <row r="1152" spans="1:10" ht="24" customHeight="1" x14ac:dyDescent="0.25">
      <c r="A1152" s="36" t="s">
        <v>550</v>
      </c>
      <c r="B1152" s="37" t="s">
        <v>615</v>
      </c>
      <c r="C1152" s="36" t="s">
        <v>108</v>
      </c>
      <c r="D1152" s="36" t="s">
        <v>614</v>
      </c>
      <c r="E1152" s="211" t="s">
        <v>547</v>
      </c>
      <c r="F1152" s="211"/>
      <c r="G1152" s="35" t="s">
        <v>110</v>
      </c>
      <c r="H1152" s="34">
        <v>2.6099999999999999E-3</v>
      </c>
      <c r="I1152" s="33" t="s">
        <v>613</v>
      </c>
      <c r="J1152" s="32" t="s">
        <v>1049</v>
      </c>
    </row>
    <row r="1153" spans="1:10" ht="25.95" customHeight="1" x14ac:dyDescent="0.25">
      <c r="A1153" s="36" t="s">
        <v>550</v>
      </c>
      <c r="B1153" s="37" t="s">
        <v>611</v>
      </c>
      <c r="C1153" s="36" t="s">
        <v>108</v>
      </c>
      <c r="D1153" s="36" t="s">
        <v>610</v>
      </c>
      <c r="E1153" s="211" t="s">
        <v>547</v>
      </c>
      <c r="F1153" s="211"/>
      <c r="G1153" s="35" t="s">
        <v>110</v>
      </c>
      <c r="H1153" s="34">
        <v>3.48E-4</v>
      </c>
      <c r="I1153" s="33" t="s">
        <v>602</v>
      </c>
      <c r="J1153" s="32" t="s">
        <v>545</v>
      </c>
    </row>
    <row r="1154" spans="1:10" ht="25.95" customHeight="1" x14ac:dyDescent="0.25">
      <c r="A1154" s="36" t="s">
        <v>550</v>
      </c>
      <c r="B1154" s="37" t="s">
        <v>609</v>
      </c>
      <c r="C1154" s="36" t="s">
        <v>108</v>
      </c>
      <c r="D1154" s="36" t="s">
        <v>608</v>
      </c>
      <c r="E1154" s="211" t="s">
        <v>607</v>
      </c>
      <c r="F1154" s="211"/>
      <c r="G1154" s="35" t="s">
        <v>110</v>
      </c>
      <c r="H1154" s="34">
        <v>5.9043999999999999E-2</v>
      </c>
      <c r="I1154" s="33" t="s">
        <v>606</v>
      </c>
      <c r="J1154" s="32" t="s">
        <v>981</v>
      </c>
    </row>
    <row r="1155" spans="1:10" ht="24" customHeight="1" x14ac:dyDescent="0.25">
      <c r="A1155" s="36" t="s">
        <v>550</v>
      </c>
      <c r="B1155" s="37" t="s">
        <v>604</v>
      </c>
      <c r="C1155" s="36" t="s">
        <v>108</v>
      </c>
      <c r="D1155" s="36" t="s">
        <v>603</v>
      </c>
      <c r="E1155" s="211" t="s">
        <v>547</v>
      </c>
      <c r="F1155" s="211"/>
      <c r="G1155" s="35" t="s">
        <v>110</v>
      </c>
      <c r="H1155" s="34">
        <v>5.9043999999999999E-2</v>
      </c>
      <c r="I1155" s="33" t="s">
        <v>602</v>
      </c>
      <c r="J1155" s="32" t="s">
        <v>1048</v>
      </c>
    </row>
    <row r="1156" spans="1:10" ht="24" customHeight="1" x14ac:dyDescent="0.25">
      <c r="A1156" s="36" t="s">
        <v>550</v>
      </c>
      <c r="B1156" s="37" t="s">
        <v>600</v>
      </c>
      <c r="C1156" s="36" t="s">
        <v>108</v>
      </c>
      <c r="D1156" s="36" t="s">
        <v>599</v>
      </c>
      <c r="E1156" s="211" t="s">
        <v>547</v>
      </c>
      <c r="F1156" s="211"/>
      <c r="G1156" s="35" t="s">
        <v>110</v>
      </c>
      <c r="H1156" s="34">
        <v>4.6254999999999998E-2</v>
      </c>
      <c r="I1156" s="33" t="s">
        <v>598</v>
      </c>
      <c r="J1156" s="32" t="s">
        <v>1047</v>
      </c>
    </row>
    <row r="1157" spans="1:10" ht="24" customHeight="1" x14ac:dyDescent="0.25">
      <c r="A1157" s="36" t="s">
        <v>550</v>
      </c>
      <c r="B1157" s="37" t="s">
        <v>596</v>
      </c>
      <c r="C1157" s="36" t="s">
        <v>108</v>
      </c>
      <c r="D1157" s="36" t="s">
        <v>595</v>
      </c>
      <c r="E1157" s="211" t="s">
        <v>547</v>
      </c>
      <c r="F1157" s="211"/>
      <c r="G1157" s="35" t="s">
        <v>110</v>
      </c>
      <c r="H1157" s="34">
        <v>5.8E-5</v>
      </c>
      <c r="I1157" s="33" t="s">
        <v>594</v>
      </c>
      <c r="J1157" s="32" t="s">
        <v>545</v>
      </c>
    </row>
    <row r="1158" spans="1:10" ht="24" customHeight="1" x14ac:dyDescent="0.25">
      <c r="A1158" s="36" t="s">
        <v>550</v>
      </c>
      <c r="B1158" s="37" t="s">
        <v>593</v>
      </c>
      <c r="C1158" s="36" t="s">
        <v>108</v>
      </c>
      <c r="D1158" s="36" t="s">
        <v>592</v>
      </c>
      <c r="E1158" s="211" t="s">
        <v>547</v>
      </c>
      <c r="F1158" s="211"/>
      <c r="G1158" s="35" t="s">
        <v>110</v>
      </c>
      <c r="H1158" s="34">
        <v>8.7000000000000001E-5</v>
      </c>
      <c r="I1158" s="33" t="s">
        <v>591</v>
      </c>
      <c r="J1158" s="32" t="s">
        <v>545</v>
      </c>
    </row>
    <row r="1159" spans="1:10" ht="24" customHeight="1" x14ac:dyDescent="0.25">
      <c r="A1159" s="36" t="s">
        <v>550</v>
      </c>
      <c r="B1159" s="37" t="s">
        <v>590</v>
      </c>
      <c r="C1159" s="36" t="s">
        <v>108</v>
      </c>
      <c r="D1159" s="36" t="s">
        <v>589</v>
      </c>
      <c r="E1159" s="211" t="s">
        <v>547</v>
      </c>
      <c r="F1159" s="211"/>
      <c r="G1159" s="35" t="s">
        <v>110</v>
      </c>
      <c r="H1159" s="34">
        <v>2.6099999999999999E-3</v>
      </c>
      <c r="I1159" s="33" t="s">
        <v>588</v>
      </c>
      <c r="J1159" s="32" t="s">
        <v>545</v>
      </c>
    </row>
    <row r="1160" spans="1:10" ht="24" customHeight="1" x14ac:dyDescent="0.25">
      <c r="A1160" s="36" t="s">
        <v>550</v>
      </c>
      <c r="B1160" s="37" t="s">
        <v>587</v>
      </c>
      <c r="C1160" s="36" t="s">
        <v>108</v>
      </c>
      <c r="D1160" s="36" t="s">
        <v>586</v>
      </c>
      <c r="E1160" s="211" t="s">
        <v>547</v>
      </c>
      <c r="F1160" s="211"/>
      <c r="G1160" s="35" t="s">
        <v>585</v>
      </c>
      <c r="H1160" s="34">
        <v>4.64E-4</v>
      </c>
      <c r="I1160" s="33" t="s">
        <v>584</v>
      </c>
      <c r="J1160" s="32" t="s">
        <v>545</v>
      </c>
    </row>
    <row r="1161" spans="1:10" ht="24" customHeight="1" x14ac:dyDescent="0.25">
      <c r="A1161" s="36" t="s">
        <v>550</v>
      </c>
      <c r="B1161" s="37" t="s">
        <v>583</v>
      </c>
      <c r="C1161" s="36" t="s">
        <v>108</v>
      </c>
      <c r="D1161" s="36" t="s">
        <v>582</v>
      </c>
      <c r="E1161" s="211" t="s">
        <v>547</v>
      </c>
      <c r="F1161" s="211"/>
      <c r="G1161" s="35" t="s">
        <v>110</v>
      </c>
      <c r="H1161" s="34">
        <v>1.044E-3</v>
      </c>
      <c r="I1161" s="33" t="s">
        <v>581</v>
      </c>
      <c r="J1161" s="32" t="s">
        <v>620</v>
      </c>
    </row>
    <row r="1162" spans="1:10" ht="25.95" customHeight="1" x14ac:dyDescent="0.25">
      <c r="A1162" s="36" t="s">
        <v>550</v>
      </c>
      <c r="B1162" s="37" t="s">
        <v>580</v>
      </c>
      <c r="C1162" s="36" t="s">
        <v>108</v>
      </c>
      <c r="D1162" s="36" t="s">
        <v>579</v>
      </c>
      <c r="E1162" s="211" t="s">
        <v>547</v>
      </c>
      <c r="F1162" s="211"/>
      <c r="G1162" s="35" t="s">
        <v>110</v>
      </c>
      <c r="H1162" s="34">
        <v>5.8E-5</v>
      </c>
      <c r="I1162" s="33" t="s">
        <v>578</v>
      </c>
      <c r="J1162" s="32" t="s">
        <v>545</v>
      </c>
    </row>
    <row r="1163" spans="1:10" ht="24" customHeight="1" x14ac:dyDescent="0.25">
      <c r="A1163" s="36" t="s">
        <v>550</v>
      </c>
      <c r="B1163" s="37" t="s">
        <v>577</v>
      </c>
      <c r="C1163" s="36" t="s">
        <v>108</v>
      </c>
      <c r="D1163" s="36" t="s">
        <v>576</v>
      </c>
      <c r="E1163" s="211" t="s">
        <v>547</v>
      </c>
      <c r="F1163" s="211"/>
      <c r="G1163" s="35" t="s">
        <v>110</v>
      </c>
      <c r="H1163" s="34">
        <v>2.9E-5</v>
      </c>
      <c r="I1163" s="33" t="s">
        <v>575</v>
      </c>
      <c r="J1163" s="32" t="s">
        <v>545</v>
      </c>
    </row>
    <row r="1164" spans="1:10" ht="25.95" customHeight="1" x14ac:dyDescent="0.25">
      <c r="A1164" s="36" t="s">
        <v>550</v>
      </c>
      <c r="B1164" s="37" t="s">
        <v>574</v>
      </c>
      <c r="C1164" s="36" t="s">
        <v>108</v>
      </c>
      <c r="D1164" s="36" t="s">
        <v>573</v>
      </c>
      <c r="E1164" s="211" t="s">
        <v>547</v>
      </c>
      <c r="F1164" s="211"/>
      <c r="G1164" s="35" t="s">
        <v>110</v>
      </c>
      <c r="H1164" s="34">
        <v>1.16E-4</v>
      </c>
      <c r="I1164" s="33" t="s">
        <v>572</v>
      </c>
      <c r="J1164" s="32" t="s">
        <v>545</v>
      </c>
    </row>
    <row r="1165" spans="1:10" ht="25.95" customHeight="1" x14ac:dyDescent="0.25">
      <c r="A1165" s="36" t="s">
        <v>550</v>
      </c>
      <c r="B1165" s="37" t="s">
        <v>1109</v>
      </c>
      <c r="C1165" s="36" t="s">
        <v>108</v>
      </c>
      <c r="D1165" s="36" t="s">
        <v>1108</v>
      </c>
      <c r="E1165" s="211" t="s">
        <v>547</v>
      </c>
      <c r="F1165" s="211"/>
      <c r="G1165" s="35" t="s">
        <v>110</v>
      </c>
      <c r="H1165" s="34">
        <v>1</v>
      </c>
      <c r="I1165" s="33" t="s">
        <v>1107</v>
      </c>
      <c r="J1165" s="32" t="s">
        <v>1107</v>
      </c>
    </row>
    <row r="1166" spans="1:10" ht="24" customHeight="1" x14ac:dyDescent="0.25">
      <c r="A1166" s="36" t="s">
        <v>550</v>
      </c>
      <c r="B1166" s="37" t="s">
        <v>567</v>
      </c>
      <c r="C1166" s="36" t="s">
        <v>108</v>
      </c>
      <c r="D1166" s="36" t="s">
        <v>566</v>
      </c>
      <c r="E1166" s="211" t="s">
        <v>565</v>
      </c>
      <c r="F1166" s="211"/>
      <c r="G1166" s="35" t="s">
        <v>564</v>
      </c>
      <c r="H1166" s="34">
        <v>0.28999999999999998</v>
      </c>
      <c r="I1166" s="33" t="s">
        <v>563</v>
      </c>
      <c r="J1166" s="32" t="s">
        <v>1044</v>
      </c>
    </row>
    <row r="1167" spans="1:10" ht="24" customHeight="1" x14ac:dyDescent="0.25">
      <c r="A1167" s="36" t="s">
        <v>550</v>
      </c>
      <c r="B1167" s="37" t="s">
        <v>977</v>
      </c>
      <c r="C1167" s="36" t="s">
        <v>108</v>
      </c>
      <c r="D1167" s="36" t="s">
        <v>976</v>
      </c>
      <c r="E1167" s="211" t="s">
        <v>565</v>
      </c>
      <c r="F1167" s="211"/>
      <c r="G1167" s="35" t="s">
        <v>564</v>
      </c>
      <c r="H1167" s="34">
        <v>0.28999999999999998</v>
      </c>
      <c r="I1167" s="33" t="s">
        <v>569</v>
      </c>
      <c r="J1167" s="32" t="s">
        <v>1046</v>
      </c>
    </row>
    <row r="1168" spans="1:10" ht="24" customHeight="1" x14ac:dyDescent="0.25">
      <c r="A1168" s="36" t="s">
        <v>550</v>
      </c>
      <c r="B1168" s="37" t="s">
        <v>1030</v>
      </c>
      <c r="C1168" s="36" t="s">
        <v>108</v>
      </c>
      <c r="D1168" s="36" t="s">
        <v>1029</v>
      </c>
      <c r="E1168" s="211" t="s">
        <v>547</v>
      </c>
      <c r="F1168" s="211"/>
      <c r="G1168" s="35" t="s">
        <v>1028</v>
      </c>
      <c r="H1168" s="34">
        <v>2.3E-2</v>
      </c>
      <c r="I1168" s="33" t="s">
        <v>1027</v>
      </c>
      <c r="J1168" s="32" t="s">
        <v>1106</v>
      </c>
    </row>
    <row r="1169" spans="1:10" ht="24" customHeight="1" x14ac:dyDescent="0.25">
      <c r="A1169" s="36" t="s">
        <v>550</v>
      </c>
      <c r="B1169" s="37" t="s">
        <v>970</v>
      </c>
      <c r="C1169" s="36" t="s">
        <v>108</v>
      </c>
      <c r="D1169" s="36" t="s">
        <v>969</v>
      </c>
      <c r="E1169" s="211" t="s">
        <v>547</v>
      </c>
      <c r="F1169" s="211"/>
      <c r="G1169" s="35" t="s">
        <v>110</v>
      </c>
      <c r="H1169" s="34">
        <v>1.16E-4</v>
      </c>
      <c r="I1169" s="33" t="s">
        <v>968</v>
      </c>
      <c r="J1169" s="32" t="s">
        <v>545</v>
      </c>
    </row>
    <row r="1170" spans="1:10" ht="24" customHeight="1" x14ac:dyDescent="0.25">
      <c r="A1170" s="36" t="s">
        <v>550</v>
      </c>
      <c r="B1170" s="37" t="s">
        <v>967</v>
      </c>
      <c r="C1170" s="36" t="s">
        <v>108</v>
      </c>
      <c r="D1170" s="36" t="s">
        <v>966</v>
      </c>
      <c r="E1170" s="211" t="s">
        <v>547</v>
      </c>
      <c r="F1170" s="211"/>
      <c r="G1170" s="35" t="s">
        <v>110</v>
      </c>
      <c r="H1170" s="34">
        <v>1.16E-4</v>
      </c>
      <c r="I1170" s="33" t="s">
        <v>965</v>
      </c>
      <c r="J1170" s="32" t="s">
        <v>545</v>
      </c>
    </row>
    <row r="1171" spans="1:10" ht="24" customHeight="1" x14ac:dyDescent="0.25">
      <c r="A1171" s="36" t="s">
        <v>550</v>
      </c>
      <c r="B1171" s="37" t="s">
        <v>964</v>
      </c>
      <c r="C1171" s="36" t="s">
        <v>108</v>
      </c>
      <c r="D1171" s="36" t="s">
        <v>963</v>
      </c>
      <c r="E1171" s="211" t="s">
        <v>547</v>
      </c>
      <c r="F1171" s="211"/>
      <c r="G1171" s="35" t="s">
        <v>110</v>
      </c>
      <c r="H1171" s="34">
        <v>1.74E-4</v>
      </c>
      <c r="I1171" s="33" t="s">
        <v>962</v>
      </c>
      <c r="J1171" s="32" t="s">
        <v>545</v>
      </c>
    </row>
    <row r="1172" spans="1:10" ht="24" customHeight="1" x14ac:dyDescent="0.25">
      <c r="A1172" s="36" t="s">
        <v>550</v>
      </c>
      <c r="B1172" s="37" t="s">
        <v>961</v>
      </c>
      <c r="C1172" s="36" t="s">
        <v>108</v>
      </c>
      <c r="D1172" s="36" t="s">
        <v>960</v>
      </c>
      <c r="E1172" s="211" t="s">
        <v>547</v>
      </c>
      <c r="F1172" s="211"/>
      <c r="G1172" s="35" t="s">
        <v>110</v>
      </c>
      <c r="H1172" s="34">
        <v>3.19E-4</v>
      </c>
      <c r="I1172" s="33" t="s">
        <v>959</v>
      </c>
      <c r="J1172" s="32" t="s">
        <v>545</v>
      </c>
    </row>
    <row r="1173" spans="1:10" ht="24" customHeight="1" x14ac:dyDescent="0.25">
      <c r="A1173" s="36" t="s">
        <v>550</v>
      </c>
      <c r="B1173" s="37" t="s">
        <v>958</v>
      </c>
      <c r="C1173" s="36" t="s">
        <v>108</v>
      </c>
      <c r="D1173" s="36" t="s">
        <v>957</v>
      </c>
      <c r="E1173" s="211" t="s">
        <v>547</v>
      </c>
      <c r="F1173" s="211"/>
      <c r="G1173" s="35" t="s">
        <v>110</v>
      </c>
      <c r="H1173" s="34">
        <v>2.9E-5</v>
      </c>
      <c r="I1173" s="33" t="s">
        <v>956</v>
      </c>
      <c r="J1173" s="32" t="s">
        <v>545</v>
      </c>
    </row>
    <row r="1174" spans="1:10" ht="24" customHeight="1" x14ac:dyDescent="0.25">
      <c r="A1174" s="36" t="s">
        <v>550</v>
      </c>
      <c r="B1174" s="37" t="s">
        <v>955</v>
      </c>
      <c r="C1174" s="36" t="s">
        <v>108</v>
      </c>
      <c r="D1174" s="36" t="s">
        <v>954</v>
      </c>
      <c r="E1174" s="211" t="s">
        <v>547</v>
      </c>
      <c r="F1174" s="211"/>
      <c r="G1174" s="35" t="s">
        <v>110</v>
      </c>
      <c r="H1174" s="34">
        <v>2.9E-5</v>
      </c>
      <c r="I1174" s="33" t="s">
        <v>953</v>
      </c>
      <c r="J1174" s="32" t="s">
        <v>545</v>
      </c>
    </row>
    <row r="1175" spans="1:10" ht="24" customHeight="1" x14ac:dyDescent="0.25">
      <c r="A1175" s="36" t="s">
        <v>550</v>
      </c>
      <c r="B1175" s="37" t="s">
        <v>952</v>
      </c>
      <c r="C1175" s="36" t="s">
        <v>108</v>
      </c>
      <c r="D1175" s="36" t="s">
        <v>951</v>
      </c>
      <c r="E1175" s="211" t="s">
        <v>547</v>
      </c>
      <c r="F1175" s="211"/>
      <c r="G1175" s="35" t="s">
        <v>110</v>
      </c>
      <c r="H1175" s="34">
        <v>2.03E-4</v>
      </c>
      <c r="I1175" s="33" t="s">
        <v>950</v>
      </c>
      <c r="J1175" s="32" t="s">
        <v>545</v>
      </c>
    </row>
    <row r="1176" spans="1:10" x14ac:dyDescent="0.25">
      <c r="A1176" s="31"/>
      <c r="B1176" s="31"/>
      <c r="C1176" s="31"/>
      <c r="D1176" s="31"/>
      <c r="E1176" s="31" t="s">
        <v>544</v>
      </c>
      <c r="F1176" s="30">
        <v>7.31</v>
      </c>
      <c r="G1176" s="31" t="s">
        <v>543</v>
      </c>
      <c r="H1176" s="30">
        <v>0</v>
      </c>
      <c r="I1176" s="31" t="s">
        <v>542</v>
      </c>
      <c r="J1176" s="30">
        <v>7.31</v>
      </c>
    </row>
    <row r="1177" spans="1:10" x14ac:dyDescent="0.25">
      <c r="A1177" s="31"/>
      <c r="B1177" s="31"/>
      <c r="C1177" s="31"/>
      <c r="D1177" s="31"/>
      <c r="E1177" s="31" t="s">
        <v>541</v>
      </c>
      <c r="F1177" s="30">
        <v>3.71</v>
      </c>
      <c r="G1177" s="31"/>
      <c r="H1177" s="212" t="s">
        <v>540</v>
      </c>
      <c r="I1177" s="212"/>
      <c r="J1177" s="30">
        <v>20.97</v>
      </c>
    </row>
    <row r="1178" spans="1:10" ht="49.95" customHeight="1" thickBot="1" x14ac:dyDescent="0.3">
      <c r="A1178" s="19"/>
      <c r="B1178" s="19"/>
      <c r="C1178" s="19"/>
      <c r="D1178" s="19"/>
      <c r="E1178" s="19"/>
      <c r="F1178" s="19"/>
      <c r="G1178" s="19" t="s">
        <v>539</v>
      </c>
      <c r="H1178" s="29" t="s">
        <v>538</v>
      </c>
      <c r="I1178" s="19" t="s">
        <v>537</v>
      </c>
      <c r="J1178" s="26">
        <v>20.97</v>
      </c>
    </row>
    <row r="1179" spans="1:10" ht="1.05" customHeight="1" thickTop="1" x14ac:dyDescent="0.25">
      <c r="A1179" s="28"/>
      <c r="B1179" s="28"/>
      <c r="C1179" s="28"/>
      <c r="D1179" s="28"/>
      <c r="E1179" s="28"/>
      <c r="F1179" s="28"/>
      <c r="G1179" s="28"/>
      <c r="H1179" s="28"/>
      <c r="I1179" s="28"/>
      <c r="J1179" s="28"/>
    </row>
    <row r="1180" spans="1:10" ht="18" customHeight="1" x14ac:dyDescent="0.25">
      <c r="A1180" s="24" t="s">
        <v>317</v>
      </c>
      <c r="B1180" s="23" t="s">
        <v>3</v>
      </c>
      <c r="C1180" s="24" t="s">
        <v>4</v>
      </c>
      <c r="D1180" s="24" t="s">
        <v>5</v>
      </c>
      <c r="E1180" s="157" t="s">
        <v>636</v>
      </c>
      <c r="F1180" s="157"/>
      <c r="G1180" s="38" t="s">
        <v>6</v>
      </c>
      <c r="H1180" s="23" t="s">
        <v>7</v>
      </c>
      <c r="I1180" s="23" t="s">
        <v>8</v>
      </c>
      <c r="J1180" s="23" t="s">
        <v>10</v>
      </c>
    </row>
    <row r="1181" spans="1:10" ht="25.95" customHeight="1" x14ac:dyDescent="0.25">
      <c r="A1181" s="48" t="s">
        <v>643</v>
      </c>
      <c r="B1181" s="49" t="s">
        <v>318</v>
      </c>
      <c r="C1181" s="48" t="s">
        <v>108</v>
      </c>
      <c r="D1181" s="48" t="s">
        <v>319</v>
      </c>
      <c r="E1181" s="213" t="s">
        <v>1038</v>
      </c>
      <c r="F1181" s="213"/>
      <c r="G1181" s="47" t="s">
        <v>110</v>
      </c>
      <c r="H1181" s="46">
        <v>1</v>
      </c>
      <c r="I1181" s="45">
        <v>34.1</v>
      </c>
      <c r="J1181" s="45">
        <v>34.1</v>
      </c>
    </row>
    <row r="1182" spans="1:10" ht="15" customHeight="1" x14ac:dyDescent="0.25">
      <c r="A1182" s="24" t="s">
        <v>2</v>
      </c>
      <c r="B1182" s="23" t="s">
        <v>3</v>
      </c>
      <c r="C1182" s="24" t="s">
        <v>4</v>
      </c>
      <c r="D1182" s="24" t="s">
        <v>5</v>
      </c>
      <c r="E1182" s="157" t="s">
        <v>636</v>
      </c>
      <c r="F1182" s="214"/>
      <c r="G1182" s="38" t="s">
        <v>6</v>
      </c>
      <c r="H1182" s="23" t="s">
        <v>7</v>
      </c>
      <c r="I1182" s="23" t="s">
        <v>8</v>
      </c>
      <c r="J1182" s="23" t="s">
        <v>10</v>
      </c>
    </row>
    <row r="1183" spans="1:10" ht="24" customHeight="1" x14ac:dyDescent="0.25">
      <c r="A1183" s="43" t="s">
        <v>643</v>
      </c>
      <c r="B1183" s="44" t="s">
        <v>985</v>
      </c>
      <c r="C1183" s="43" t="s">
        <v>108</v>
      </c>
      <c r="D1183" s="43" t="s">
        <v>984</v>
      </c>
      <c r="E1183" s="215" t="s">
        <v>640</v>
      </c>
      <c r="F1183" s="215"/>
      <c r="G1183" s="42" t="s">
        <v>564</v>
      </c>
      <c r="H1183" s="41">
        <v>0.46</v>
      </c>
      <c r="I1183" s="40" t="s">
        <v>983</v>
      </c>
      <c r="J1183" s="39" t="s">
        <v>1036</v>
      </c>
    </row>
    <row r="1184" spans="1:10" ht="24" customHeight="1" x14ac:dyDescent="0.25">
      <c r="A1184" s="36" t="s">
        <v>550</v>
      </c>
      <c r="B1184" s="37" t="s">
        <v>1034</v>
      </c>
      <c r="C1184" s="36" t="s">
        <v>108</v>
      </c>
      <c r="D1184" s="36" t="s">
        <v>1033</v>
      </c>
      <c r="E1184" s="211" t="s">
        <v>547</v>
      </c>
      <c r="F1184" s="211"/>
      <c r="G1184" s="35" t="s">
        <v>799</v>
      </c>
      <c r="H1184" s="34">
        <v>5.8000000000000003E-2</v>
      </c>
      <c r="I1184" s="33" t="s">
        <v>1032</v>
      </c>
      <c r="J1184" s="32" t="s">
        <v>1105</v>
      </c>
    </row>
    <row r="1185" spans="1:10" ht="24" customHeight="1" x14ac:dyDescent="0.25">
      <c r="A1185" s="36" t="s">
        <v>550</v>
      </c>
      <c r="B1185" s="37" t="s">
        <v>1030</v>
      </c>
      <c r="C1185" s="36" t="s">
        <v>108</v>
      </c>
      <c r="D1185" s="36" t="s">
        <v>1029</v>
      </c>
      <c r="E1185" s="211" t="s">
        <v>547</v>
      </c>
      <c r="F1185" s="211"/>
      <c r="G1185" s="35" t="s">
        <v>1028</v>
      </c>
      <c r="H1185" s="34">
        <v>9.0999999999999998E-2</v>
      </c>
      <c r="I1185" s="33" t="s">
        <v>1027</v>
      </c>
      <c r="J1185" s="32" t="s">
        <v>1104</v>
      </c>
    </row>
    <row r="1186" spans="1:10" ht="25.95" customHeight="1" x14ac:dyDescent="0.25">
      <c r="A1186" s="36" t="s">
        <v>550</v>
      </c>
      <c r="B1186" s="37" t="s">
        <v>1103</v>
      </c>
      <c r="C1186" s="36" t="s">
        <v>108</v>
      </c>
      <c r="D1186" s="36" t="s">
        <v>1102</v>
      </c>
      <c r="E1186" s="211" t="s">
        <v>547</v>
      </c>
      <c r="F1186" s="211"/>
      <c r="G1186" s="35" t="s">
        <v>110</v>
      </c>
      <c r="H1186" s="34">
        <v>1</v>
      </c>
      <c r="I1186" s="33" t="s">
        <v>1101</v>
      </c>
      <c r="J1186" s="32" t="s">
        <v>1101</v>
      </c>
    </row>
    <row r="1187" spans="1:10" ht="24" customHeight="1" x14ac:dyDescent="0.25">
      <c r="A1187" s="36" t="s">
        <v>550</v>
      </c>
      <c r="B1187" s="37" t="s">
        <v>567</v>
      </c>
      <c r="C1187" s="36" t="s">
        <v>108</v>
      </c>
      <c r="D1187" s="36" t="s">
        <v>566</v>
      </c>
      <c r="E1187" s="211" t="s">
        <v>565</v>
      </c>
      <c r="F1187" s="211"/>
      <c r="G1187" s="35" t="s">
        <v>564</v>
      </c>
      <c r="H1187" s="34">
        <v>0.46</v>
      </c>
      <c r="I1187" s="33" t="s">
        <v>563</v>
      </c>
      <c r="J1187" s="32" t="s">
        <v>1017</v>
      </c>
    </row>
    <row r="1188" spans="1:10" ht="24" customHeight="1" x14ac:dyDescent="0.25">
      <c r="A1188" s="36" t="s">
        <v>550</v>
      </c>
      <c r="B1188" s="37" t="s">
        <v>977</v>
      </c>
      <c r="C1188" s="36" t="s">
        <v>108</v>
      </c>
      <c r="D1188" s="36" t="s">
        <v>976</v>
      </c>
      <c r="E1188" s="211" t="s">
        <v>565</v>
      </c>
      <c r="F1188" s="211"/>
      <c r="G1188" s="35" t="s">
        <v>564</v>
      </c>
      <c r="H1188" s="34">
        <v>0.46</v>
      </c>
      <c r="I1188" s="33" t="s">
        <v>569</v>
      </c>
      <c r="J1188" s="32" t="s">
        <v>1035</v>
      </c>
    </row>
    <row r="1189" spans="1:10" ht="24" customHeight="1" x14ac:dyDescent="0.25">
      <c r="A1189" s="43" t="s">
        <v>643</v>
      </c>
      <c r="B1189" s="44" t="s">
        <v>647</v>
      </c>
      <c r="C1189" s="43" t="s">
        <v>108</v>
      </c>
      <c r="D1189" s="43" t="s">
        <v>646</v>
      </c>
      <c r="E1189" s="215" t="s">
        <v>640</v>
      </c>
      <c r="F1189" s="215"/>
      <c r="G1189" s="42" t="s">
        <v>564</v>
      </c>
      <c r="H1189" s="41">
        <v>0.46</v>
      </c>
      <c r="I1189" s="40" t="s">
        <v>645</v>
      </c>
      <c r="J1189" s="39" t="s">
        <v>1037</v>
      </c>
    </row>
    <row r="1190" spans="1:10" ht="40.049999999999997" customHeight="1" x14ac:dyDescent="0.25">
      <c r="A1190" s="216" t="s">
        <v>637</v>
      </c>
      <c r="B1190" s="214"/>
      <c r="C1190" s="214"/>
      <c r="D1190" s="214"/>
      <c r="E1190" s="214"/>
      <c r="F1190" s="214"/>
      <c r="G1190" s="214"/>
      <c r="H1190" s="214"/>
      <c r="I1190" s="214"/>
      <c r="J1190" s="214"/>
    </row>
    <row r="1191" spans="1:10" ht="15" customHeight="1" x14ac:dyDescent="0.25">
      <c r="A1191" s="24" t="s">
        <v>2</v>
      </c>
      <c r="B1191" s="23" t="s">
        <v>3</v>
      </c>
      <c r="C1191" s="24" t="s">
        <v>4</v>
      </c>
      <c r="D1191" s="24" t="s">
        <v>5</v>
      </c>
      <c r="E1191" s="157" t="s">
        <v>636</v>
      </c>
      <c r="F1191" s="214"/>
      <c r="G1191" s="38" t="s">
        <v>6</v>
      </c>
      <c r="H1191" s="23" t="s">
        <v>7</v>
      </c>
      <c r="I1191" s="23" t="s">
        <v>8</v>
      </c>
      <c r="J1191" s="23" t="s">
        <v>10</v>
      </c>
    </row>
    <row r="1192" spans="1:10" ht="24" customHeight="1" x14ac:dyDescent="0.25">
      <c r="A1192" s="36" t="s">
        <v>550</v>
      </c>
      <c r="B1192" s="37" t="s">
        <v>619</v>
      </c>
      <c r="C1192" s="36" t="s">
        <v>108</v>
      </c>
      <c r="D1192" s="36" t="s">
        <v>618</v>
      </c>
      <c r="E1192" s="211" t="s">
        <v>547</v>
      </c>
      <c r="F1192" s="211"/>
      <c r="G1192" s="35" t="s">
        <v>617</v>
      </c>
      <c r="H1192" s="34">
        <v>2.1159999999999998E-3</v>
      </c>
      <c r="I1192" s="33" t="s">
        <v>616</v>
      </c>
      <c r="J1192" s="32" t="s">
        <v>620</v>
      </c>
    </row>
    <row r="1193" spans="1:10" ht="24" customHeight="1" x14ac:dyDescent="0.25">
      <c r="A1193" s="36" t="s">
        <v>550</v>
      </c>
      <c r="B1193" s="37" t="s">
        <v>631</v>
      </c>
      <c r="C1193" s="36" t="s">
        <v>108</v>
      </c>
      <c r="D1193" s="36" t="s">
        <v>630</v>
      </c>
      <c r="E1193" s="211" t="s">
        <v>607</v>
      </c>
      <c r="F1193" s="211"/>
      <c r="G1193" s="35" t="s">
        <v>110</v>
      </c>
      <c r="H1193" s="34">
        <v>4.1399999999999996E-3</v>
      </c>
      <c r="I1193" s="33" t="s">
        <v>629</v>
      </c>
      <c r="J1193" s="32" t="s">
        <v>696</v>
      </c>
    </row>
    <row r="1194" spans="1:10" ht="24" customHeight="1" x14ac:dyDescent="0.25">
      <c r="A1194" s="36" t="s">
        <v>550</v>
      </c>
      <c r="B1194" s="37" t="s">
        <v>970</v>
      </c>
      <c r="C1194" s="36" t="s">
        <v>108</v>
      </c>
      <c r="D1194" s="36" t="s">
        <v>969</v>
      </c>
      <c r="E1194" s="211" t="s">
        <v>547</v>
      </c>
      <c r="F1194" s="211"/>
      <c r="G1194" s="35" t="s">
        <v>110</v>
      </c>
      <c r="H1194" s="34">
        <v>1.84E-4</v>
      </c>
      <c r="I1194" s="33" t="s">
        <v>968</v>
      </c>
      <c r="J1194" s="32" t="s">
        <v>545</v>
      </c>
    </row>
    <row r="1195" spans="1:10" ht="24" customHeight="1" x14ac:dyDescent="0.25">
      <c r="A1195" s="36" t="s">
        <v>550</v>
      </c>
      <c r="B1195" s="37" t="s">
        <v>604</v>
      </c>
      <c r="C1195" s="36" t="s">
        <v>108</v>
      </c>
      <c r="D1195" s="36" t="s">
        <v>603</v>
      </c>
      <c r="E1195" s="211" t="s">
        <v>547</v>
      </c>
      <c r="F1195" s="211"/>
      <c r="G1195" s="35" t="s">
        <v>110</v>
      </c>
      <c r="H1195" s="34">
        <v>9.3656000000000003E-2</v>
      </c>
      <c r="I1195" s="33" t="s">
        <v>602</v>
      </c>
      <c r="J1195" s="32" t="s">
        <v>1022</v>
      </c>
    </row>
    <row r="1196" spans="1:10" ht="24" customHeight="1" x14ac:dyDescent="0.25">
      <c r="A1196" s="36" t="s">
        <v>550</v>
      </c>
      <c r="B1196" s="37" t="s">
        <v>967</v>
      </c>
      <c r="C1196" s="36" t="s">
        <v>108</v>
      </c>
      <c r="D1196" s="36" t="s">
        <v>966</v>
      </c>
      <c r="E1196" s="211" t="s">
        <v>547</v>
      </c>
      <c r="F1196" s="211"/>
      <c r="G1196" s="35" t="s">
        <v>110</v>
      </c>
      <c r="H1196" s="34">
        <v>1.84E-4</v>
      </c>
      <c r="I1196" s="33" t="s">
        <v>965</v>
      </c>
      <c r="J1196" s="32" t="s">
        <v>545</v>
      </c>
    </row>
    <row r="1197" spans="1:10" ht="24" customHeight="1" x14ac:dyDescent="0.25">
      <c r="A1197" s="36" t="s">
        <v>550</v>
      </c>
      <c r="B1197" s="37" t="s">
        <v>600</v>
      </c>
      <c r="C1197" s="36" t="s">
        <v>108</v>
      </c>
      <c r="D1197" s="36" t="s">
        <v>599</v>
      </c>
      <c r="E1197" s="211" t="s">
        <v>547</v>
      </c>
      <c r="F1197" s="211"/>
      <c r="G1197" s="35" t="s">
        <v>110</v>
      </c>
      <c r="H1197" s="34">
        <v>7.3370000000000005E-2</v>
      </c>
      <c r="I1197" s="33" t="s">
        <v>598</v>
      </c>
      <c r="J1197" s="32" t="s">
        <v>1021</v>
      </c>
    </row>
    <row r="1198" spans="1:10" ht="25.95" customHeight="1" x14ac:dyDescent="0.25">
      <c r="A1198" s="36" t="s">
        <v>550</v>
      </c>
      <c r="B1198" s="37" t="s">
        <v>623</v>
      </c>
      <c r="C1198" s="36" t="s">
        <v>108</v>
      </c>
      <c r="D1198" s="36" t="s">
        <v>622</v>
      </c>
      <c r="E1198" s="211" t="s">
        <v>547</v>
      </c>
      <c r="F1198" s="211"/>
      <c r="G1198" s="35" t="s">
        <v>617</v>
      </c>
      <c r="H1198" s="34">
        <v>7.36E-4</v>
      </c>
      <c r="I1198" s="33" t="s">
        <v>621</v>
      </c>
      <c r="J1198" s="32" t="s">
        <v>696</v>
      </c>
    </row>
    <row r="1199" spans="1:10" ht="24" customHeight="1" x14ac:dyDescent="0.25">
      <c r="A1199" s="36" t="s">
        <v>550</v>
      </c>
      <c r="B1199" s="37" t="s">
        <v>964</v>
      </c>
      <c r="C1199" s="36" t="s">
        <v>108</v>
      </c>
      <c r="D1199" s="36" t="s">
        <v>963</v>
      </c>
      <c r="E1199" s="211" t="s">
        <v>547</v>
      </c>
      <c r="F1199" s="211"/>
      <c r="G1199" s="35" t="s">
        <v>110</v>
      </c>
      <c r="H1199" s="34">
        <v>2.7599999999999999E-4</v>
      </c>
      <c r="I1199" s="33" t="s">
        <v>962</v>
      </c>
      <c r="J1199" s="32" t="s">
        <v>620</v>
      </c>
    </row>
    <row r="1200" spans="1:10" ht="24" customHeight="1" x14ac:dyDescent="0.25">
      <c r="A1200" s="36" t="s">
        <v>550</v>
      </c>
      <c r="B1200" s="37" t="s">
        <v>961</v>
      </c>
      <c r="C1200" s="36" t="s">
        <v>108</v>
      </c>
      <c r="D1200" s="36" t="s">
        <v>960</v>
      </c>
      <c r="E1200" s="211" t="s">
        <v>547</v>
      </c>
      <c r="F1200" s="211"/>
      <c r="G1200" s="35" t="s">
        <v>110</v>
      </c>
      <c r="H1200" s="34">
        <v>5.0600000000000005E-4</v>
      </c>
      <c r="I1200" s="33" t="s">
        <v>959</v>
      </c>
      <c r="J1200" s="32" t="s">
        <v>620</v>
      </c>
    </row>
    <row r="1201" spans="1:10" ht="25.95" customHeight="1" x14ac:dyDescent="0.25">
      <c r="A1201" s="36" t="s">
        <v>550</v>
      </c>
      <c r="B1201" s="37" t="s">
        <v>611</v>
      </c>
      <c r="C1201" s="36" t="s">
        <v>108</v>
      </c>
      <c r="D1201" s="36" t="s">
        <v>610</v>
      </c>
      <c r="E1201" s="211" t="s">
        <v>547</v>
      </c>
      <c r="F1201" s="211"/>
      <c r="G1201" s="35" t="s">
        <v>110</v>
      </c>
      <c r="H1201" s="34">
        <v>5.5199999999999997E-4</v>
      </c>
      <c r="I1201" s="33" t="s">
        <v>602</v>
      </c>
      <c r="J1201" s="32" t="s">
        <v>545</v>
      </c>
    </row>
    <row r="1202" spans="1:10" ht="24" customHeight="1" x14ac:dyDescent="0.25">
      <c r="A1202" s="36" t="s">
        <v>550</v>
      </c>
      <c r="B1202" s="37" t="s">
        <v>583</v>
      </c>
      <c r="C1202" s="36" t="s">
        <v>108</v>
      </c>
      <c r="D1202" s="36" t="s">
        <v>582</v>
      </c>
      <c r="E1202" s="211" t="s">
        <v>547</v>
      </c>
      <c r="F1202" s="211"/>
      <c r="G1202" s="35" t="s">
        <v>110</v>
      </c>
      <c r="H1202" s="34">
        <v>1.6559999999999999E-3</v>
      </c>
      <c r="I1202" s="33" t="s">
        <v>581</v>
      </c>
      <c r="J1202" s="32" t="s">
        <v>624</v>
      </c>
    </row>
    <row r="1203" spans="1:10" ht="25.95" customHeight="1" x14ac:dyDescent="0.25">
      <c r="A1203" s="36" t="s">
        <v>550</v>
      </c>
      <c r="B1203" s="37" t="s">
        <v>574</v>
      </c>
      <c r="C1203" s="36" t="s">
        <v>108</v>
      </c>
      <c r="D1203" s="36" t="s">
        <v>573</v>
      </c>
      <c r="E1203" s="211" t="s">
        <v>547</v>
      </c>
      <c r="F1203" s="211"/>
      <c r="G1203" s="35" t="s">
        <v>110</v>
      </c>
      <c r="H1203" s="34">
        <v>1.84E-4</v>
      </c>
      <c r="I1203" s="33" t="s">
        <v>572</v>
      </c>
      <c r="J1203" s="32" t="s">
        <v>545</v>
      </c>
    </row>
    <row r="1204" spans="1:10" ht="24" customHeight="1" x14ac:dyDescent="0.25">
      <c r="A1204" s="36" t="s">
        <v>550</v>
      </c>
      <c r="B1204" s="37" t="s">
        <v>958</v>
      </c>
      <c r="C1204" s="36" t="s">
        <v>108</v>
      </c>
      <c r="D1204" s="36" t="s">
        <v>957</v>
      </c>
      <c r="E1204" s="211" t="s">
        <v>547</v>
      </c>
      <c r="F1204" s="211"/>
      <c r="G1204" s="35" t="s">
        <v>110</v>
      </c>
      <c r="H1204" s="34">
        <v>4.6E-5</v>
      </c>
      <c r="I1204" s="33" t="s">
        <v>956</v>
      </c>
      <c r="J1204" s="32" t="s">
        <v>545</v>
      </c>
    </row>
    <row r="1205" spans="1:10" ht="24" customHeight="1" x14ac:dyDescent="0.25">
      <c r="A1205" s="36" t="s">
        <v>550</v>
      </c>
      <c r="B1205" s="37" t="s">
        <v>955</v>
      </c>
      <c r="C1205" s="36" t="s">
        <v>108</v>
      </c>
      <c r="D1205" s="36" t="s">
        <v>954</v>
      </c>
      <c r="E1205" s="211" t="s">
        <v>547</v>
      </c>
      <c r="F1205" s="211"/>
      <c r="G1205" s="35" t="s">
        <v>110</v>
      </c>
      <c r="H1205" s="34">
        <v>4.6E-5</v>
      </c>
      <c r="I1205" s="33" t="s">
        <v>953</v>
      </c>
      <c r="J1205" s="32" t="s">
        <v>545</v>
      </c>
    </row>
    <row r="1206" spans="1:10" ht="24" customHeight="1" x14ac:dyDescent="0.25">
      <c r="A1206" s="36" t="s">
        <v>550</v>
      </c>
      <c r="B1206" s="37" t="s">
        <v>635</v>
      </c>
      <c r="C1206" s="36" t="s">
        <v>108</v>
      </c>
      <c r="D1206" s="36" t="s">
        <v>634</v>
      </c>
      <c r="E1206" s="211" t="s">
        <v>547</v>
      </c>
      <c r="F1206" s="211"/>
      <c r="G1206" s="35" t="s">
        <v>110</v>
      </c>
      <c r="H1206" s="34">
        <v>1.3799999999999999E-3</v>
      </c>
      <c r="I1206" s="33" t="s">
        <v>633</v>
      </c>
      <c r="J1206" s="32" t="s">
        <v>1025</v>
      </c>
    </row>
    <row r="1207" spans="1:10" ht="24" customHeight="1" x14ac:dyDescent="0.25">
      <c r="A1207" s="36" t="s">
        <v>550</v>
      </c>
      <c r="B1207" s="37" t="s">
        <v>952</v>
      </c>
      <c r="C1207" s="36" t="s">
        <v>108</v>
      </c>
      <c r="D1207" s="36" t="s">
        <v>951</v>
      </c>
      <c r="E1207" s="211" t="s">
        <v>547</v>
      </c>
      <c r="F1207" s="211"/>
      <c r="G1207" s="35" t="s">
        <v>110</v>
      </c>
      <c r="H1207" s="34">
        <v>3.2200000000000002E-4</v>
      </c>
      <c r="I1207" s="33" t="s">
        <v>950</v>
      </c>
      <c r="J1207" s="32" t="s">
        <v>545</v>
      </c>
    </row>
    <row r="1208" spans="1:10" ht="24" customHeight="1" x14ac:dyDescent="0.25">
      <c r="A1208" s="36" t="s">
        <v>550</v>
      </c>
      <c r="B1208" s="37" t="s">
        <v>587</v>
      </c>
      <c r="C1208" s="36" t="s">
        <v>108</v>
      </c>
      <c r="D1208" s="36" t="s">
        <v>586</v>
      </c>
      <c r="E1208" s="211" t="s">
        <v>547</v>
      </c>
      <c r="F1208" s="211"/>
      <c r="G1208" s="35" t="s">
        <v>585</v>
      </c>
      <c r="H1208" s="34">
        <v>7.36E-4</v>
      </c>
      <c r="I1208" s="33" t="s">
        <v>584</v>
      </c>
      <c r="J1208" s="32" t="s">
        <v>545</v>
      </c>
    </row>
    <row r="1209" spans="1:10" ht="25.95" customHeight="1" x14ac:dyDescent="0.25">
      <c r="A1209" s="36" t="s">
        <v>550</v>
      </c>
      <c r="B1209" s="37" t="s">
        <v>609</v>
      </c>
      <c r="C1209" s="36" t="s">
        <v>108</v>
      </c>
      <c r="D1209" s="36" t="s">
        <v>608</v>
      </c>
      <c r="E1209" s="211" t="s">
        <v>607</v>
      </c>
      <c r="F1209" s="211"/>
      <c r="G1209" s="35" t="s">
        <v>110</v>
      </c>
      <c r="H1209" s="34">
        <v>9.3656000000000003E-2</v>
      </c>
      <c r="I1209" s="33" t="s">
        <v>606</v>
      </c>
      <c r="J1209" s="32" t="s">
        <v>1023</v>
      </c>
    </row>
    <row r="1210" spans="1:10" ht="24" customHeight="1" x14ac:dyDescent="0.25">
      <c r="A1210" s="36" t="s">
        <v>550</v>
      </c>
      <c r="B1210" s="37" t="s">
        <v>615</v>
      </c>
      <c r="C1210" s="36" t="s">
        <v>108</v>
      </c>
      <c r="D1210" s="36" t="s">
        <v>614</v>
      </c>
      <c r="E1210" s="211" t="s">
        <v>547</v>
      </c>
      <c r="F1210" s="211"/>
      <c r="G1210" s="35" t="s">
        <v>110</v>
      </c>
      <c r="H1210" s="34">
        <v>4.1399999999999996E-3</v>
      </c>
      <c r="I1210" s="33" t="s">
        <v>613</v>
      </c>
      <c r="J1210" s="32" t="s">
        <v>1024</v>
      </c>
    </row>
    <row r="1211" spans="1:10" ht="24" customHeight="1" x14ac:dyDescent="0.25">
      <c r="A1211" s="36" t="s">
        <v>550</v>
      </c>
      <c r="B1211" s="37" t="s">
        <v>628</v>
      </c>
      <c r="C1211" s="36" t="s">
        <v>108</v>
      </c>
      <c r="D1211" s="36" t="s">
        <v>627</v>
      </c>
      <c r="E1211" s="211" t="s">
        <v>607</v>
      </c>
      <c r="F1211" s="211"/>
      <c r="G1211" s="35" t="s">
        <v>626</v>
      </c>
      <c r="H1211" s="34">
        <v>3.68E-4</v>
      </c>
      <c r="I1211" s="33" t="s">
        <v>625</v>
      </c>
      <c r="J1211" s="32" t="s">
        <v>597</v>
      </c>
    </row>
    <row r="1212" spans="1:10" ht="24" customHeight="1" x14ac:dyDescent="0.25">
      <c r="A1212" s="36" t="s">
        <v>550</v>
      </c>
      <c r="B1212" s="37" t="s">
        <v>590</v>
      </c>
      <c r="C1212" s="36" t="s">
        <v>108</v>
      </c>
      <c r="D1212" s="36" t="s">
        <v>589</v>
      </c>
      <c r="E1212" s="211" t="s">
        <v>547</v>
      </c>
      <c r="F1212" s="211"/>
      <c r="G1212" s="35" t="s">
        <v>110</v>
      </c>
      <c r="H1212" s="34">
        <v>4.1399999999999996E-3</v>
      </c>
      <c r="I1212" s="33" t="s">
        <v>588</v>
      </c>
      <c r="J1212" s="32" t="s">
        <v>620</v>
      </c>
    </row>
    <row r="1213" spans="1:10" ht="24" customHeight="1" x14ac:dyDescent="0.25">
      <c r="A1213" s="36" t="s">
        <v>550</v>
      </c>
      <c r="B1213" s="37" t="s">
        <v>1034</v>
      </c>
      <c r="C1213" s="36" t="s">
        <v>108</v>
      </c>
      <c r="D1213" s="36" t="s">
        <v>1033</v>
      </c>
      <c r="E1213" s="211" t="s">
        <v>547</v>
      </c>
      <c r="F1213" s="211"/>
      <c r="G1213" s="35" t="s">
        <v>799</v>
      </c>
      <c r="H1213" s="34">
        <v>5.8000000000000003E-2</v>
      </c>
      <c r="I1213" s="33" t="s">
        <v>1032</v>
      </c>
      <c r="J1213" s="32" t="s">
        <v>1105</v>
      </c>
    </row>
    <row r="1214" spans="1:10" ht="24" customHeight="1" x14ac:dyDescent="0.25">
      <c r="A1214" s="36" t="s">
        <v>550</v>
      </c>
      <c r="B1214" s="37" t="s">
        <v>1030</v>
      </c>
      <c r="C1214" s="36" t="s">
        <v>108</v>
      </c>
      <c r="D1214" s="36" t="s">
        <v>1029</v>
      </c>
      <c r="E1214" s="211" t="s">
        <v>547</v>
      </c>
      <c r="F1214" s="211"/>
      <c r="G1214" s="35" t="s">
        <v>1028</v>
      </c>
      <c r="H1214" s="34">
        <v>9.0999999999999998E-2</v>
      </c>
      <c r="I1214" s="33" t="s">
        <v>1027</v>
      </c>
      <c r="J1214" s="32" t="s">
        <v>1104</v>
      </c>
    </row>
    <row r="1215" spans="1:10" ht="25.95" customHeight="1" x14ac:dyDescent="0.25">
      <c r="A1215" s="36" t="s">
        <v>550</v>
      </c>
      <c r="B1215" s="37" t="s">
        <v>1103</v>
      </c>
      <c r="C1215" s="36" t="s">
        <v>108</v>
      </c>
      <c r="D1215" s="36" t="s">
        <v>1102</v>
      </c>
      <c r="E1215" s="211" t="s">
        <v>547</v>
      </c>
      <c r="F1215" s="211"/>
      <c r="G1215" s="35" t="s">
        <v>110</v>
      </c>
      <c r="H1215" s="34">
        <v>1</v>
      </c>
      <c r="I1215" s="33" t="s">
        <v>1101</v>
      </c>
      <c r="J1215" s="32" t="s">
        <v>1101</v>
      </c>
    </row>
    <row r="1216" spans="1:10" ht="24" customHeight="1" x14ac:dyDescent="0.25">
      <c r="A1216" s="36" t="s">
        <v>550</v>
      </c>
      <c r="B1216" s="37" t="s">
        <v>567</v>
      </c>
      <c r="C1216" s="36" t="s">
        <v>108</v>
      </c>
      <c r="D1216" s="36" t="s">
        <v>566</v>
      </c>
      <c r="E1216" s="211" t="s">
        <v>565</v>
      </c>
      <c r="F1216" s="211"/>
      <c r="G1216" s="35" t="s">
        <v>564</v>
      </c>
      <c r="H1216" s="34">
        <v>0.46</v>
      </c>
      <c r="I1216" s="33" t="s">
        <v>563</v>
      </c>
      <c r="J1216" s="32" t="s">
        <v>1017</v>
      </c>
    </row>
    <row r="1217" spans="1:10" ht="24" customHeight="1" x14ac:dyDescent="0.25">
      <c r="A1217" s="36" t="s">
        <v>550</v>
      </c>
      <c r="B1217" s="37" t="s">
        <v>977</v>
      </c>
      <c r="C1217" s="36" t="s">
        <v>108</v>
      </c>
      <c r="D1217" s="36" t="s">
        <v>976</v>
      </c>
      <c r="E1217" s="211" t="s">
        <v>565</v>
      </c>
      <c r="F1217" s="211"/>
      <c r="G1217" s="35" t="s">
        <v>564</v>
      </c>
      <c r="H1217" s="34">
        <v>0.46</v>
      </c>
      <c r="I1217" s="33" t="s">
        <v>569</v>
      </c>
      <c r="J1217" s="32" t="s">
        <v>1035</v>
      </c>
    </row>
    <row r="1218" spans="1:10" ht="24" customHeight="1" x14ac:dyDescent="0.25">
      <c r="A1218" s="36" t="s">
        <v>550</v>
      </c>
      <c r="B1218" s="37" t="s">
        <v>596</v>
      </c>
      <c r="C1218" s="36" t="s">
        <v>108</v>
      </c>
      <c r="D1218" s="36" t="s">
        <v>595</v>
      </c>
      <c r="E1218" s="211" t="s">
        <v>547</v>
      </c>
      <c r="F1218" s="211"/>
      <c r="G1218" s="35" t="s">
        <v>110</v>
      </c>
      <c r="H1218" s="34">
        <v>9.2E-5</v>
      </c>
      <c r="I1218" s="33" t="s">
        <v>594</v>
      </c>
      <c r="J1218" s="32" t="s">
        <v>545</v>
      </c>
    </row>
    <row r="1219" spans="1:10" ht="24" customHeight="1" x14ac:dyDescent="0.25">
      <c r="A1219" s="36" t="s">
        <v>550</v>
      </c>
      <c r="B1219" s="37" t="s">
        <v>593</v>
      </c>
      <c r="C1219" s="36" t="s">
        <v>108</v>
      </c>
      <c r="D1219" s="36" t="s">
        <v>592</v>
      </c>
      <c r="E1219" s="211" t="s">
        <v>547</v>
      </c>
      <c r="F1219" s="211"/>
      <c r="G1219" s="35" t="s">
        <v>110</v>
      </c>
      <c r="H1219" s="34">
        <v>1.3799999999999999E-4</v>
      </c>
      <c r="I1219" s="33" t="s">
        <v>591</v>
      </c>
      <c r="J1219" s="32" t="s">
        <v>545</v>
      </c>
    </row>
    <row r="1220" spans="1:10" ht="25.95" customHeight="1" x14ac:dyDescent="0.25">
      <c r="A1220" s="36" t="s">
        <v>550</v>
      </c>
      <c r="B1220" s="37" t="s">
        <v>580</v>
      </c>
      <c r="C1220" s="36" t="s">
        <v>108</v>
      </c>
      <c r="D1220" s="36" t="s">
        <v>579</v>
      </c>
      <c r="E1220" s="211" t="s">
        <v>547</v>
      </c>
      <c r="F1220" s="211"/>
      <c r="G1220" s="35" t="s">
        <v>110</v>
      </c>
      <c r="H1220" s="34">
        <v>9.2E-5</v>
      </c>
      <c r="I1220" s="33" t="s">
        <v>578</v>
      </c>
      <c r="J1220" s="32" t="s">
        <v>620</v>
      </c>
    </row>
    <row r="1221" spans="1:10" ht="24" customHeight="1" x14ac:dyDescent="0.25">
      <c r="A1221" s="36" t="s">
        <v>550</v>
      </c>
      <c r="B1221" s="37" t="s">
        <v>577</v>
      </c>
      <c r="C1221" s="36" t="s">
        <v>108</v>
      </c>
      <c r="D1221" s="36" t="s">
        <v>576</v>
      </c>
      <c r="E1221" s="211" t="s">
        <v>547</v>
      </c>
      <c r="F1221" s="211"/>
      <c r="G1221" s="35" t="s">
        <v>110</v>
      </c>
      <c r="H1221" s="34">
        <v>4.6E-5</v>
      </c>
      <c r="I1221" s="33" t="s">
        <v>575</v>
      </c>
      <c r="J1221" s="32" t="s">
        <v>545</v>
      </c>
    </row>
    <row r="1222" spans="1:10" x14ac:dyDescent="0.25">
      <c r="A1222" s="31"/>
      <c r="B1222" s="31"/>
      <c r="C1222" s="31"/>
      <c r="D1222" s="31"/>
      <c r="E1222" s="31" t="s">
        <v>544</v>
      </c>
      <c r="F1222" s="30">
        <v>11.59</v>
      </c>
      <c r="G1222" s="31" t="s">
        <v>543</v>
      </c>
      <c r="H1222" s="30">
        <v>0</v>
      </c>
      <c r="I1222" s="31" t="s">
        <v>542</v>
      </c>
      <c r="J1222" s="30">
        <v>11.59</v>
      </c>
    </row>
    <row r="1223" spans="1:10" x14ac:dyDescent="0.25">
      <c r="A1223" s="31"/>
      <c r="B1223" s="31"/>
      <c r="C1223" s="31"/>
      <c r="D1223" s="31"/>
      <c r="E1223" s="31" t="s">
        <v>541</v>
      </c>
      <c r="F1223" s="30">
        <v>7.33</v>
      </c>
      <c r="G1223" s="31"/>
      <c r="H1223" s="212" t="s">
        <v>540</v>
      </c>
      <c r="I1223" s="212"/>
      <c r="J1223" s="30">
        <v>41.43</v>
      </c>
    </row>
    <row r="1224" spans="1:10" ht="49.95" customHeight="1" thickBot="1" x14ac:dyDescent="0.3">
      <c r="A1224" s="19"/>
      <c r="B1224" s="19"/>
      <c r="C1224" s="19"/>
      <c r="D1224" s="19"/>
      <c r="E1224" s="19"/>
      <c r="F1224" s="19"/>
      <c r="G1224" s="19" t="s">
        <v>539</v>
      </c>
      <c r="H1224" s="29" t="s">
        <v>949</v>
      </c>
      <c r="I1224" s="19" t="s">
        <v>537</v>
      </c>
      <c r="J1224" s="26">
        <v>290.01</v>
      </c>
    </row>
    <row r="1225" spans="1:10" ht="1.05" customHeight="1" thickTop="1" x14ac:dyDescent="0.25">
      <c r="A1225" s="28"/>
      <c r="B1225" s="28"/>
      <c r="C1225" s="28"/>
      <c r="D1225" s="28"/>
      <c r="E1225" s="28"/>
      <c r="F1225" s="28"/>
      <c r="G1225" s="28"/>
      <c r="H1225" s="28"/>
      <c r="I1225" s="28"/>
      <c r="J1225" s="28"/>
    </row>
    <row r="1226" spans="1:10" ht="18" customHeight="1" x14ac:dyDescent="0.25">
      <c r="A1226" s="24" t="s">
        <v>320</v>
      </c>
      <c r="B1226" s="23" t="s">
        <v>3</v>
      </c>
      <c r="C1226" s="24" t="s">
        <v>4</v>
      </c>
      <c r="D1226" s="24" t="s">
        <v>5</v>
      </c>
      <c r="E1226" s="157" t="s">
        <v>636</v>
      </c>
      <c r="F1226" s="157"/>
      <c r="G1226" s="38" t="s">
        <v>6</v>
      </c>
      <c r="H1226" s="23" t="s">
        <v>7</v>
      </c>
      <c r="I1226" s="23" t="s">
        <v>8</v>
      </c>
      <c r="J1226" s="23" t="s">
        <v>10</v>
      </c>
    </row>
    <row r="1227" spans="1:10" ht="64.95" customHeight="1" x14ac:dyDescent="0.25">
      <c r="A1227" s="48" t="s">
        <v>643</v>
      </c>
      <c r="B1227" s="49" t="s">
        <v>321</v>
      </c>
      <c r="C1227" s="48" t="s">
        <v>18</v>
      </c>
      <c r="D1227" s="48" t="s">
        <v>322</v>
      </c>
      <c r="E1227" s="213" t="s">
        <v>683</v>
      </c>
      <c r="F1227" s="213"/>
      <c r="G1227" s="47" t="s">
        <v>36</v>
      </c>
      <c r="H1227" s="46">
        <v>1</v>
      </c>
      <c r="I1227" s="45">
        <v>442.27</v>
      </c>
      <c r="J1227" s="45">
        <v>442.27</v>
      </c>
    </row>
    <row r="1228" spans="1:10" ht="39" customHeight="1" x14ac:dyDescent="0.25">
      <c r="A1228" s="43" t="s">
        <v>686</v>
      </c>
      <c r="B1228" s="44" t="s">
        <v>1100</v>
      </c>
      <c r="C1228" s="43" t="s">
        <v>22</v>
      </c>
      <c r="D1228" s="43" t="s">
        <v>1099</v>
      </c>
      <c r="E1228" s="215" t="s">
        <v>759</v>
      </c>
      <c r="F1228" s="215"/>
      <c r="G1228" s="42" t="s">
        <v>44</v>
      </c>
      <c r="H1228" s="41">
        <v>7.4399999999999994E-2</v>
      </c>
      <c r="I1228" s="40">
        <v>341.82</v>
      </c>
      <c r="J1228" s="40">
        <v>25.43</v>
      </c>
    </row>
    <row r="1229" spans="1:10" ht="39" customHeight="1" x14ac:dyDescent="0.25">
      <c r="A1229" s="43" t="s">
        <v>686</v>
      </c>
      <c r="B1229" s="44" t="s">
        <v>1098</v>
      </c>
      <c r="C1229" s="43" t="s">
        <v>22</v>
      </c>
      <c r="D1229" s="43" t="s">
        <v>1097</v>
      </c>
      <c r="E1229" s="215" t="s">
        <v>1000</v>
      </c>
      <c r="F1229" s="215"/>
      <c r="G1229" s="42" t="s">
        <v>40</v>
      </c>
      <c r="H1229" s="41">
        <v>0.2</v>
      </c>
      <c r="I1229" s="40">
        <v>25.87</v>
      </c>
      <c r="J1229" s="40">
        <v>5.17</v>
      </c>
    </row>
    <row r="1230" spans="1:10" ht="39" customHeight="1" x14ac:dyDescent="0.25">
      <c r="A1230" s="43" t="s">
        <v>686</v>
      </c>
      <c r="B1230" s="44" t="s">
        <v>1096</v>
      </c>
      <c r="C1230" s="43" t="s">
        <v>22</v>
      </c>
      <c r="D1230" s="43" t="s">
        <v>1095</v>
      </c>
      <c r="E1230" s="215" t="s">
        <v>683</v>
      </c>
      <c r="F1230" s="215"/>
      <c r="G1230" s="42" t="s">
        <v>44</v>
      </c>
      <c r="H1230" s="41">
        <v>0.11559999999999999</v>
      </c>
      <c r="I1230" s="40">
        <v>550.77</v>
      </c>
      <c r="J1230" s="40">
        <v>63.66</v>
      </c>
    </row>
    <row r="1231" spans="1:10" ht="24" customHeight="1" x14ac:dyDescent="0.25">
      <c r="A1231" s="43" t="s">
        <v>686</v>
      </c>
      <c r="B1231" s="44" t="s">
        <v>685</v>
      </c>
      <c r="C1231" s="43" t="s">
        <v>22</v>
      </c>
      <c r="D1231" s="43" t="s">
        <v>684</v>
      </c>
      <c r="E1231" s="215" t="s">
        <v>683</v>
      </c>
      <c r="F1231" s="215"/>
      <c r="G1231" s="42" t="s">
        <v>654</v>
      </c>
      <c r="H1231" s="41">
        <v>4.0027999999999997</v>
      </c>
      <c r="I1231" s="40">
        <v>15.17</v>
      </c>
      <c r="J1231" s="40">
        <v>60.72</v>
      </c>
    </row>
    <row r="1232" spans="1:10" ht="24" customHeight="1" x14ac:dyDescent="0.25">
      <c r="A1232" s="43" t="s">
        <v>686</v>
      </c>
      <c r="B1232" s="44" t="s">
        <v>688</v>
      </c>
      <c r="C1232" s="43" t="s">
        <v>22</v>
      </c>
      <c r="D1232" s="43" t="s">
        <v>687</v>
      </c>
      <c r="E1232" s="215" t="s">
        <v>683</v>
      </c>
      <c r="F1232" s="215"/>
      <c r="G1232" s="42" t="s">
        <v>654</v>
      </c>
      <c r="H1232" s="41">
        <v>5.0944000000000003</v>
      </c>
      <c r="I1232" s="40">
        <v>18.88</v>
      </c>
      <c r="J1232" s="40">
        <v>96.18</v>
      </c>
    </row>
    <row r="1233" spans="1:10" ht="39" customHeight="1" x14ac:dyDescent="0.25">
      <c r="A1233" s="43" t="s">
        <v>686</v>
      </c>
      <c r="B1233" s="44" t="s">
        <v>1094</v>
      </c>
      <c r="C1233" s="43" t="s">
        <v>22</v>
      </c>
      <c r="D1233" s="43" t="s">
        <v>1093</v>
      </c>
      <c r="E1233" s="215" t="s">
        <v>759</v>
      </c>
      <c r="F1233" s="215"/>
      <c r="G1233" s="42" t="s">
        <v>44</v>
      </c>
      <c r="H1233" s="41">
        <v>4.48E-2</v>
      </c>
      <c r="I1233" s="40">
        <v>1674.71</v>
      </c>
      <c r="J1233" s="40">
        <v>75.02</v>
      </c>
    </row>
    <row r="1234" spans="1:10" ht="24" customHeight="1" x14ac:dyDescent="0.25">
      <c r="A1234" s="43" t="s">
        <v>686</v>
      </c>
      <c r="B1234" s="44" t="s">
        <v>1092</v>
      </c>
      <c r="C1234" s="43" t="s">
        <v>22</v>
      </c>
      <c r="D1234" s="43" t="s">
        <v>1091</v>
      </c>
      <c r="E1234" s="215" t="s">
        <v>1084</v>
      </c>
      <c r="F1234" s="215"/>
      <c r="G1234" s="42" t="s">
        <v>44</v>
      </c>
      <c r="H1234" s="41">
        <v>0.39550000000000002</v>
      </c>
      <c r="I1234" s="40">
        <v>60</v>
      </c>
      <c r="J1234" s="40">
        <v>23.73</v>
      </c>
    </row>
    <row r="1235" spans="1:10" ht="52.05" customHeight="1" x14ac:dyDescent="0.25">
      <c r="A1235" s="43" t="s">
        <v>686</v>
      </c>
      <c r="B1235" s="44" t="s">
        <v>1090</v>
      </c>
      <c r="C1235" s="43" t="s">
        <v>22</v>
      </c>
      <c r="D1235" s="43" t="s">
        <v>1089</v>
      </c>
      <c r="E1235" s="215" t="s">
        <v>1000</v>
      </c>
      <c r="F1235" s="215"/>
      <c r="G1235" s="42" t="s">
        <v>36</v>
      </c>
      <c r="H1235" s="41">
        <v>1</v>
      </c>
      <c r="I1235" s="40">
        <v>19.79</v>
      </c>
      <c r="J1235" s="40">
        <v>19.79</v>
      </c>
    </row>
    <row r="1236" spans="1:10" ht="39" customHeight="1" x14ac:dyDescent="0.25">
      <c r="A1236" s="43" t="s">
        <v>686</v>
      </c>
      <c r="B1236" s="44" t="s">
        <v>1088</v>
      </c>
      <c r="C1236" s="43" t="s">
        <v>22</v>
      </c>
      <c r="D1236" s="43" t="s">
        <v>1087</v>
      </c>
      <c r="E1236" s="215" t="s">
        <v>683</v>
      </c>
      <c r="F1236" s="215"/>
      <c r="G1236" s="42" t="s">
        <v>44</v>
      </c>
      <c r="H1236" s="41">
        <v>1.4800000000000001E-2</v>
      </c>
      <c r="I1236" s="40">
        <v>346.3</v>
      </c>
      <c r="J1236" s="40">
        <v>5.12</v>
      </c>
    </row>
    <row r="1237" spans="1:10" ht="25.95" customHeight="1" x14ac:dyDescent="0.25">
      <c r="A1237" s="43" t="s">
        <v>686</v>
      </c>
      <c r="B1237" s="44" t="s">
        <v>1086</v>
      </c>
      <c r="C1237" s="43" t="s">
        <v>22</v>
      </c>
      <c r="D1237" s="43" t="s">
        <v>1085</v>
      </c>
      <c r="E1237" s="215" t="s">
        <v>1084</v>
      </c>
      <c r="F1237" s="215"/>
      <c r="G1237" s="42" t="s">
        <v>24</v>
      </c>
      <c r="H1237" s="41">
        <v>0.81</v>
      </c>
      <c r="I1237" s="40">
        <v>4.38</v>
      </c>
      <c r="J1237" s="40">
        <v>3.54</v>
      </c>
    </row>
    <row r="1238" spans="1:10" ht="25.95" customHeight="1" x14ac:dyDescent="0.25">
      <c r="A1238" s="36" t="s">
        <v>550</v>
      </c>
      <c r="B1238" s="37" t="s">
        <v>1083</v>
      </c>
      <c r="C1238" s="36" t="s">
        <v>22</v>
      </c>
      <c r="D1238" s="36" t="s">
        <v>1082</v>
      </c>
      <c r="E1238" s="211" t="s">
        <v>547</v>
      </c>
      <c r="F1238" s="211"/>
      <c r="G1238" s="35" t="s">
        <v>40</v>
      </c>
      <c r="H1238" s="34">
        <v>0.14080000000000001</v>
      </c>
      <c r="I1238" s="33">
        <v>3.13</v>
      </c>
      <c r="J1238" s="33">
        <v>0.44</v>
      </c>
    </row>
    <row r="1239" spans="1:10" ht="25.95" customHeight="1" x14ac:dyDescent="0.25">
      <c r="A1239" s="36" t="s">
        <v>550</v>
      </c>
      <c r="B1239" s="37" t="s">
        <v>1081</v>
      </c>
      <c r="C1239" s="36" t="s">
        <v>22</v>
      </c>
      <c r="D1239" s="36" t="s">
        <v>1080</v>
      </c>
      <c r="E1239" s="211" t="s">
        <v>547</v>
      </c>
      <c r="F1239" s="211"/>
      <c r="G1239" s="35" t="s">
        <v>53</v>
      </c>
      <c r="H1239" s="34">
        <v>1.2500000000000001E-2</v>
      </c>
      <c r="I1239" s="33">
        <v>15.43</v>
      </c>
      <c r="J1239" s="33">
        <v>0.19</v>
      </c>
    </row>
    <row r="1240" spans="1:10" ht="25.95" customHeight="1" x14ac:dyDescent="0.25">
      <c r="A1240" s="36" t="s">
        <v>550</v>
      </c>
      <c r="B1240" s="37" t="s">
        <v>1079</v>
      </c>
      <c r="C1240" s="36" t="s">
        <v>22</v>
      </c>
      <c r="D1240" s="36" t="s">
        <v>1078</v>
      </c>
      <c r="E1240" s="211" t="s">
        <v>547</v>
      </c>
      <c r="F1240" s="211"/>
      <c r="G1240" s="35" t="s">
        <v>791</v>
      </c>
      <c r="H1240" s="34">
        <v>5.4000000000000003E-3</v>
      </c>
      <c r="I1240" s="33">
        <v>6.77</v>
      </c>
      <c r="J1240" s="33">
        <v>0.03</v>
      </c>
    </row>
    <row r="1241" spans="1:10" ht="25.95" customHeight="1" x14ac:dyDescent="0.25">
      <c r="A1241" s="36" t="s">
        <v>550</v>
      </c>
      <c r="B1241" s="37" t="s">
        <v>1077</v>
      </c>
      <c r="C1241" s="36" t="s">
        <v>22</v>
      </c>
      <c r="D1241" s="36" t="s">
        <v>1076</v>
      </c>
      <c r="E1241" s="211" t="s">
        <v>547</v>
      </c>
      <c r="F1241" s="211"/>
      <c r="G1241" s="35" t="s">
        <v>40</v>
      </c>
      <c r="H1241" s="34">
        <v>0.11840000000000001</v>
      </c>
      <c r="I1241" s="33">
        <v>8.94</v>
      </c>
      <c r="J1241" s="33">
        <v>1.05</v>
      </c>
    </row>
    <row r="1242" spans="1:10" ht="39" customHeight="1" x14ac:dyDescent="0.25">
      <c r="A1242" s="36" t="s">
        <v>550</v>
      </c>
      <c r="B1242" s="37" t="s">
        <v>1075</v>
      </c>
      <c r="C1242" s="36" t="s">
        <v>22</v>
      </c>
      <c r="D1242" s="36" t="s">
        <v>1074</v>
      </c>
      <c r="E1242" s="211" t="s">
        <v>547</v>
      </c>
      <c r="F1242" s="211"/>
      <c r="G1242" s="35" t="s">
        <v>40</v>
      </c>
      <c r="H1242" s="34">
        <v>0.44159999999999999</v>
      </c>
      <c r="I1242" s="33">
        <v>12.52</v>
      </c>
      <c r="J1242" s="33">
        <v>5.52</v>
      </c>
    </row>
    <row r="1243" spans="1:10" ht="25.95" customHeight="1" x14ac:dyDescent="0.25">
      <c r="A1243" s="36" t="s">
        <v>550</v>
      </c>
      <c r="B1243" s="37" t="s">
        <v>1073</v>
      </c>
      <c r="C1243" s="36" t="s">
        <v>22</v>
      </c>
      <c r="D1243" s="36" t="s">
        <v>1072</v>
      </c>
      <c r="E1243" s="211" t="s">
        <v>547</v>
      </c>
      <c r="F1243" s="211"/>
      <c r="G1243" s="35" t="s">
        <v>36</v>
      </c>
      <c r="H1243" s="34">
        <v>131.81880000000001</v>
      </c>
      <c r="I1243" s="33">
        <v>0.43</v>
      </c>
      <c r="J1243" s="33">
        <v>56.68</v>
      </c>
    </row>
    <row r="1244" spans="1:10" x14ac:dyDescent="0.25">
      <c r="A1244" s="31"/>
      <c r="B1244" s="31"/>
      <c r="C1244" s="31"/>
      <c r="D1244" s="31"/>
      <c r="E1244" s="31" t="s">
        <v>544</v>
      </c>
      <c r="F1244" s="30">
        <v>192.13</v>
      </c>
      <c r="G1244" s="31" t="s">
        <v>543</v>
      </c>
      <c r="H1244" s="30">
        <v>0</v>
      </c>
      <c r="I1244" s="31" t="s">
        <v>542</v>
      </c>
      <c r="J1244" s="30">
        <v>192.13</v>
      </c>
    </row>
    <row r="1245" spans="1:10" x14ac:dyDescent="0.25">
      <c r="A1245" s="31"/>
      <c r="B1245" s="31"/>
      <c r="C1245" s="31"/>
      <c r="D1245" s="31"/>
      <c r="E1245" s="31" t="s">
        <v>541</v>
      </c>
      <c r="F1245" s="30">
        <v>95.13</v>
      </c>
      <c r="G1245" s="31"/>
      <c r="H1245" s="212" t="s">
        <v>540</v>
      </c>
      <c r="I1245" s="212"/>
      <c r="J1245" s="30">
        <v>537.4</v>
      </c>
    </row>
    <row r="1246" spans="1:10" ht="49.95" customHeight="1" thickBot="1" x14ac:dyDescent="0.3">
      <c r="A1246" s="19"/>
      <c r="B1246" s="19"/>
      <c r="C1246" s="19"/>
      <c r="D1246" s="19"/>
      <c r="E1246" s="19"/>
      <c r="F1246" s="19"/>
      <c r="G1246" s="19" t="s">
        <v>539</v>
      </c>
      <c r="H1246" s="29" t="s">
        <v>1016</v>
      </c>
      <c r="I1246" s="19" t="s">
        <v>537</v>
      </c>
      <c r="J1246" s="26">
        <v>1612.2</v>
      </c>
    </row>
    <row r="1247" spans="1:10" ht="1.05" customHeight="1" thickTop="1" x14ac:dyDescent="0.25">
      <c r="A1247" s="28"/>
      <c r="B1247" s="28"/>
      <c r="C1247" s="28"/>
      <c r="D1247" s="28"/>
      <c r="E1247" s="28"/>
      <c r="F1247" s="28"/>
      <c r="G1247" s="28"/>
      <c r="H1247" s="28"/>
      <c r="I1247" s="28"/>
      <c r="J1247" s="28"/>
    </row>
    <row r="1248" spans="1:10" ht="18" customHeight="1" x14ac:dyDescent="0.25">
      <c r="A1248" s="24" t="s">
        <v>323</v>
      </c>
      <c r="B1248" s="23" t="s">
        <v>3</v>
      </c>
      <c r="C1248" s="24" t="s">
        <v>4</v>
      </c>
      <c r="D1248" s="24" t="s">
        <v>5</v>
      </c>
      <c r="E1248" s="157" t="s">
        <v>636</v>
      </c>
      <c r="F1248" s="157"/>
      <c r="G1248" s="38" t="s">
        <v>6</v>
      </c>
      <c r="H1248" s="23" t="s">
        <v>7</v>
      </c>
      <c r="I1248" s="23" t="s">
        <v>8</v>
      </c>
      <c r="J1248" s="23" t="s">
        <v>10</v>
      </c>
    </row>
    <row r="1249" spans="1:10" ht="24" customHeight="1" x14ac:dyDescent="0.25">
      <c r="A1249" s="48" t="s">
        <v>643</v>
      </c>
      <c r="B1249" s="49" t="s">
        <v>324</v>
      </c>
      <c r="C1249" s="48" t="s">
        <v>34</v>
      </c>
      <c r="D1249" s="48" t="s">
        <v>325</v>
      </c>
      <c r="E1249" s="213" t="s">
        <v>1071</v>
      </c>
      <c r="F1249" s="213"/>
      <c r="G1249" s="47" t="s">
        <v>36</v>
      </c>
      <c r="H1249" s="46">
        <v>1</v>
      </c>
      <c r="I1249" s="45">
        <v>7.13</v>
      </c>
      <c r="J1249" s="45">
        <v>7.13</v>
      </c>
    </row>
    <row r="1250" spans="1:10" ht="24" customHeight="1" x14ac:dyDescent="0.25">
      <c r="A1250" s="36" t="s">
        <v>550</v>
      </c>
      <c r="B1250" s="37" t="s">
        <v>1070</v>
      </c>
      <c r="C1250" s="36" t="s">
        <v>34</v>
      </c>
      <c r="D1250" s="36" t="s">
        <v>1069</v>
      </c>
      <c r="E1250" s="211" t="s">
        <v>547</v>
      </c>
      <c r="F1250" s="211"/>
      <c r="G1250" s="35" t="s">
        <v>36</v>
      </c>
      <c r="H1250" s="34">
        <v>5.0000000000000001E-3</v>
      </c>
      <c r="I1250" s="33">
        <v>37.92</v>
      </c>
      <c r="J1250" s="33">
        <v>0.18</v>
      </c>
    </row>
    <row r="1251" spans="1:10" ht="24" customHeight="1" x14ac:dyDescent="0.25">
      <c r="A1251" s="36" t="s">
        <v>550</v>
      </c>
      <c r="B1251" s="37" t="s">
        <v>914</v>
      </c>
      <c r="C1251" s="36" t="s">
        <v>34</v>
      </c>
      <c r="D1251" s="36" t="s">
        <v>913</v>
      </c>
      <c r="E1251" s="211" t="s">
        <v>565</v>
      </c>
      <c r="F1251" s="211"/>
      <c r="G1251" s="35" t="s">
        <v>654</v>
      </c>
      <c r="H1251" s="34">
        <v>0.19700000000000001</v>
      </c>
      <c r="I1251" s="33">
        <v>13.67</v>
      </c>
      <c r="J1251" s="33">
        <v>2.69</v>
      </c>
    </row>
    <row r="1252" spans="1:10" ht="24" customHeight="1" x14ac:dyDescent="0.25">
      <c r="A1252" s="36" t="s">
        <v>550</v>
      </c>
      <c r="B1252" s="37" t="s">
        <v>1068</v>
      </c>
      <c r="C1252" s="36" t="s">
        <v>34</v>
      </c>
      <c r="D1252" s="36" t="s">
        <v>1067</v>
      </c>
      <c r="E1252" s="211" t="s">
        <v>547</v>
      </c>
      <c r="F1252" s="211"/>
      <c r="G1252" s="35" t="s">
        <v>36</v>
      </c>
      <c r="H1252" s="34">
        <v>8.0000000000000002E-3</v>
      </c>
      <c r="I1252" s="33">
        <v>32.64</v>
      </c>
      <c r="J1252" s="33">
        <v>0.26</v>
      </c>
    </row>
    <row r="1253" spans="1:10" ht="24" customHeight="1" x14ac:dyDescent="0.25">
      <c r="A1253" s="36" t="s">
        <v>550</v>
      </c>
      <c r="B1253" s="37" t="s">
        <v>932</v>
      </c>
      <c r="C1253" s="36" t="s">
        <v>34</v>
      </c>
      <c r="D1253" s="36" t="s">
        <v>931</v>
      </c>
      <c r="E1253" s="211" t="s">
        <v>547</v>
      </c>
      <c r="F1253" s="211"/>
      <c r="G1253" s="35" t="s">
        <v>36</v>
      </c>
      <c r="H1253" s="34">
        <v>6.7000000000000004E-2</v>
      </c>
      <c r="I1253" s="33">
        <v>7.36</v>
      </c>
      <c r="J1253" s="33">
        <v>0.49</v>
      </c>
    </row>
    <row r="1254" spans="1:10" ht="24" customHeight="1" x14ac:dyDescent="0.25">
      <c r="A1254" s="36" t="s">
        <v>550</v>
      </c>
      <c r="B1254" s="37" t="s">
        <v>912</v>
      </c>
      <c r="C1254" s="36" t="s">
        <v>34</v>
      </c>
      <c r="D1254" s="36" t="s">
        <v>911</v>
      </c>
      <c r="E1254" s="211" t="s">
        <v>565</v>
      </c>
      <c r="F1254" s="211"/>
      <c r="G1254" s="35" t="s">
        <v>654</v>
      </c>
      <c r="H1254" s="34">
        <v>0.19700000000000001</v>
      </c>
      <c r="I1254" s="33">
        <v>14.83</v>
      </c>
      <c r="J1254" s="33">
        <v>2.92</v>
      </c>
    </row>
    <row r="1255" spans="1:10" ht="24" customHeight="1" x14ac:dyDescent="0.25">
      <c r="A1255" s="36" t="s">
        <v>550</v>
      </c>
      <c r="B1255" s="37" t="s">
        <v>1066</v>
      </c>
      <c r="C1255" s="36" t="s">
        <v>34</v>
      </c>
      <c r="D1255" s="36" t="s">
        <v>325</v>
      </c>
      <c r="E1255" s="211" t="s">
        <v>547</v>
      </c>
      <c r="F1255" s="211"/>
      <c r="G1255" s="35" t="s">
        <v>36</v>
      </c>
      <c r="H1255" s="34">
        <v>1</v>
      </c>
      <c r="I1255" s="33">
        <v>0.59</v>
      </c>
      <c r="J1255" s="33">
        <v>0.59</v>
      </c>
    </row>
    <row r="1256" spans="1:10" x14ac:dyDescent="0.25">
      <c r="A1256" s="31"/>
      <c r="B1256" s="31"/>
      <c r="C1256" s="31"/>
      <c r="D1256" s="31"/>
      <c r="E1256" s="31" t="s">
        <v>544</v>
      </c>
      <c r="F1256" s="30">
        <v>5.61</v>
      </c>
      <c r="G1256" s="31" t="s">
        <v>543</v>
      </c>
      <c r="H1256" s="30">
        <v>0</v>
      </c>
      <c r="I1256" s="31" t="s">
        <v>542</v>
      </c>
      <c r="J1256" s="30">
        <v>5.61</v>
      </c>
    </row>
    <row r="1257" spans="1:10" x14ac:dyDescent="0.25">
      <c r="A1257" s="31"/>
      <c r="B1257" s="31"/>
      <c r="C1257" s="31"/>
      <c r="D1257" s="31"/>
      <c r="E1257" s="31" t="s">
        <v>541</v>
      </c>
      <c r="F1257" s="30">
        <v>1.53</v>
      </c>
      <c r="G1257" s="31"/>
      <c r="H1257" s="212" t="s">
        <v>540</v>
      </c>
      <c r="I1257" s="212"/>
      <c r="J1257" s="30">
        <v>8.66</v>
      </c>
    </row>
    <row r="1258" spans="1:10" ht="49.95" customHeight="1" thickBot="1" x14ac:dyDescent="0.3">
      <c r="A1258" s="19"/>
      <c r="B1258" s="19"/>
      <c r="C1258" s="19"/>
      <c r="D1258" s="19"/>
      <c r="E1258" s="19"/>
      <c r="F1258" s="19"/>
      <c r="G1258" s="19" t="s">
        <v>539</v>
      </c>
      <c r="H1258" s="29" t="s">
        <v>1065</v>
      </c>
      <c r="I1258" s="19" t="s">
        <v>537</v>
      </c>
      <c r="J1258" s="26">
        <v>614.86</v>
      </c>
    </row>
    <row r="1259" spans="1:10" ht="1.05" customHeight="1" thickTop="1" x14ac:dyDescent="0.25">
      <c r="A1259" s="28"/>
      <c r="B1259" s="28"/>
      <c r="C1259" s="28"/>
      <c r="D1259" s="28"/>
      <c r="E1259" s="28"/>
      <c r="F1259" s="28"/>
      <c r="G1259" s="28"/>
      <c r="H1259" s="28"/>
      <c r="I1259" s="28"/>
      <c r="J1259" s="28"/>
    </row>
    <row r="1260" spans="1:10" ht="18" customHeight="1" x14ac:dyDescent="0.25">
      <c r="A1260" s="24" t="s">
        <v>326</v>
      </c>
      <c r="B1260" s="23" t="s">
        <v>3</v>
      </c>
      <c r="C1260" s="24" t="s">
        <v>4</v>
      </c>
      <c r="D1260" s="24" t="s">
        <v>5</v>
      </c>
      <c r="E1260" s="157" t="s">
        <v>636</v>
      </c>
      <c r="F1260" s="157"/>
      <c r="G1260" s="38" t="s">
        <v>6</v>
      </c>
      <c r="H1260" s="23" t="s">
        <v>7</v>
      </c>
      <c r="I1260" s="23" t="s">
        <v>8</v>
      </c>
      <c r="J1260" s="23" t="s">
        <v>10</v>
      </c>
    </row>
    <row r="1261" spans="1:10" ht="25.95" customHeight="1" x14ac:dyDescent="0.25">
      <c r="A1261" s="48" t="s">
        <v>643</v>
      </c>
      <c r="B1261" s="49" t="s">
        <v>327</v>
      </c>
      <c r="C1261" s="48" t="s">
        <v>108</v>
      </c>
      <c r="D1261" s="48" t="s">
        <v>328</v>
      </c>
      <c r="E1261" s="213" t="s">
        <v>1064</v>
      </c>
      <c r="F1261" s="213"/>
      <c r="G1261" s="47" t="s">
        <v>110</v>
      </c>
      <c r="H1261" s="46">
        <v>1</v>
      </c>
      <c r="I1261" s="45">
        <v>6.4</v>
      </c>
      <c r="J1261" s="45">
        <v>6.4</v>
      </c>
    </row>
    <row r="1262" spans="1:10" ht="15" customHeight="1" x14ac:dyDescent="0.25">
      <c r="A1262" s="24" t="s">
        <v>2</v>
      </c>
      <c r="B1262" s="23" t="s">
        <v>3</v>
      </c>
      <c r="C1262" s="24" t="s">
        <v>4</v>
      </c>
      <c r="D1262" s="24" t="s">
        <v>5</v>
      </c>
      <c r="E1262" s="157" t="s">
        <v>636</v>
      </c>
      <c r="F1262" s="214"/>
      <c r="G1262" s="38" t="s">
        <v>6</v>
      </c>
      <c r="H1262" s="23" t="s">
        <v>7</v>
      </c>
      <c r="I1262" s="23" t="s">
        <v>8</v>
      </c>
      <c r="J1262" s="23" t="s">
        <v>10</v>
      </c>
    </row>
    <row r="1263" spans="1:10" ht="25.95" customHeight="1" x14ac:dyDescent="0.25">
      <c r="A1263" s="36" t="s">
        <v>550</v>
      </c>
      <c r="B1263" s="37" t="s">
        <v>1062</v>
      </c>
      <c r="C1263" s="36" t="s">
        <v>108</v>
      </c>
      <c r="D1263" s="36" t="s">
        <v>1061</v>
      </c>
      <c r="E1263" s="211" t="s">
        <v>547</v>
      </c>
      <c r="F1263" s="211"/>
      <c r="G1263" s="35" t="s">
        <v>110</v>
      </c>
      <c r="H1263" s="34">
        <v>1</v>
      </c>
      <c r="I1263" s="33" t="s">
        <v>1060</v>
      </c>
      <c r="J1263" s="32" t="s">
        <v>1060</v>
      </c>
    </row>
    <row r="1264" spans="1:10" ht="24" customHeight="1" x14ac:dyDescent="0.25">
      <c r="A1264" s="36" t="s">
        <v>550</v>
      </c>
      <c r="B1264" s="37" t="s">
        <v>1034</v>
      </c>
      <c r="C1264" s="36" t="s">
        <v>108</v>
      </c>
      <c r="D1264" s="36" t="s">
        <v>1033</v>
      </c>
      <c r="E1264" s="211" t="s">
        <v>547</v>
      </c>
      <c r="F1264" s="211"/>
      <c r="G1264" s="35" t="s">
        <v>799</v>
      </c>
      <c r="H1264" s="34">
        <v>6.0000000000000001E-3</v>
      </c>
      <c r="I1264" s="33" t="s">
        <v>1032</v>
      </c>
      <c r="J1264" s="32" t="s">
        <v>1059</v>
      </c>
    </row>
    <row r="1265" spans="1:10" ht="24" customHeight="1" x14ac:dyDescent="0.25">
      <c r="A1265" s="43" t="s">
        <v>643</v>
      </c>
      <c r="B1265" s="44" t="s">
        <v>985</v>
      </c>
      <c r="C1265" s="43" t="s">
        <v>108</v>
      </c>
      <c r="D1265" s="43" t="s">
        <v>984</v>
      </c>
      <c r="E1265" s="215" t="s">
        <v>640</v>
      </c>
      <c r="F1265" s="215"/>
      <c r="G1265" s="42" t="s">
        <v>564</v>
      </c>
      <c r="H1265" s="41">
        <v>0.18</v>
      </c>
      <c r="I1265" s="40" t="s">
        <v>983</v>
      </c>
      <c r="J1265" s="39" t="s">
        <v>1063</v>
      </c>
    </row>
    <row r="1266" spans="1:10" ht="24" customHeight="1" x14ac:dyDescent="0.25">
      <c r="A1266" s="36" t="s">
        <v>550</v>
      </c>
      <c r="B1266" s="37" t="s">
        <v>567</v>
      </c>
      <c r="C1266" s="36" t="s">
        <v>108</v>
      </c>
      <c r="D1266" s="36" t="s">
        <v>566</v>
      </c>
      <c r="E1266" s="211" t="s">
        <v>565</v>
      </c>
      <c r="F1266" s="211"/>
      <c r="G1266" s="35" t="s">
        <v>564</v>
      </c>
      <c r="H1266" s="34">
        <v>0.18</v>
      </c>
      <c r="I1266" s="33" t="s">
        <v>563</v>
      </c>
      <c r="J1266" s="32" t="s">
        <v>1054</v>
      </c>
    </row>
    <row r="1267" spans="1:10" ht="24" customHeight="1" x14ac:dyDescent="0.25">
      <c r="A1267" s="36" t="s">
        <v>550</v>
      </c>
      <c r="B1267" s="37" t="s">
        <v>977</v>
      </c>
      <c r="C1267" s="36" t="s">
        <v>108</v>
      </c>
      <c r="D1267" s="36" t="s">
        <v>976</v>
      </c>
      <c r="E1267" s="211" t="s">
        <v>565</v>
      </c>
      <c r="F1267" s="211"/>
      <c r="G1267" s="35" t="s">
        <v>564</v>
      </c>
      <c r="H1267" s="34">
        <v>0.18</v>
      </c>
      <c r="I1267" s="33" t="s">
        <v>569</v>
      </c>
      <c r="J1267" s="32" t="s">
        <v>1053</v>
      </c>
    </row>
    <row r="1268" spans="1:10" ht="24" customHeight="1" x14ac:dyDescent="0.25">
      <c r="A1268" s="43" t="s">
        <v>643</v>
      </c>
      <c r="B1268" s="44" t="s">
        <v>647</v>
      </c>
      <c r="C1268" s="43" t="s">
        <v>108</v>
      </c>
      <c r="D1268" s="43" t="s">
        <v>646</v>
      </c>
      <c r="E1268" s="215" t="s">
        <v>640</v>
      </c>
      <c r="F1268" s="215"/>
      <c r="G1268" s="42" t="s">
        <v>564</v>
      </c>
      <c r="H1268" s="41">
        <v>0.18</v>
      </c>
      <c r="I1268" s="40" t="s">
        <v>645</v>
      </c>
      <c r="J1268" s="39" t="s">
        <v>1060</v>
      </c>
    </row>
    <row r="1269" spans="1:10" ht="24" customHeight="1" x14ac:dyDescent="0.25">
      <c r="A1269" s="36" t="s">
        <v>550</v>
      </c>
      <c r="B1269" s="37" t="s">
        <v>1030</v>
      </c>
      <c r="C1269" s="36" t="s">
        <v>108</v>
      </c>
      <c r="D1269" s="36" t="s">
        <v>1029</v>
      </c>
      <c r="E1269" s="211" t="s">
        <v>547</v>
      </c>
      <c r="F1269" s="211"/>
      <c r="G1269" s="35" t="s">
        <v>1028</v>
      </c>
      <c r="H1269" s="34">
        <v>2E-3</v>
      </c>
      <c r="I1269" s="33" t="s">
        <v>1027</v>
      </c>
      <c r="J1269" s="32" t="s">
        <v>718</v>
      </c>
    </row>
    <row r="1270" spans="1:10" ht="40.049999999999997" customHeight="1" x14ac:dyDescent="0.25">
      <c r="A1270" s="216" t="s">
        <v>637</v>
      </c>
      <c r="B1270" s="214"/>
      <c r="C1270" s="214"/>
      <c r="D1270" s="214"/>
      <c r="E1270" s="214"/>
      <c r="F1270" s="214"/>
      <c r="G1270" s="214"/>
      <c r="H1270" s="214"/>
      <c r="I1270" s="214"/>
      <c r="J1270" s="214"/>
    </row>
    <row r="1271" spans="1:10" ht="15" customHeight="1" x14ac:dyDescent="0.25">
      <c r="A1271" s="24" t="s">
        <v>2</v>
      </c>
      <c r="B1271" s="23" t="s">
        <v>3</v>
      </c>
      <c r="C1271" s="24" t="s">
        <v>4</v>
      </c>
      <c r="D1271" s="24" t="s">
        <v>5</v>
      </c>
      <c r="E1271" s="157" t="s">
        <v>636</v>
      </c>
      <c r="F1271" s="214"/>
      <c r="G1271" s="38" t="s">
        <v>6</v>
      </c>
      <c r="H1271" s="23" t="s">
        <v>7</v>
      </c>
      <c r="I1271" s="23" t="s">
        <v>8</v>
      </c>
      <c r="J1271" s="23" t="s">
        <v>10</v>
      </c>
    </row>
    <row r="1272" spans="1:10" ht="25.95" customHeight="1" x14ac:dyDescent="0.25">
      <c r="A1272" s="36" t="s">
        <v>550</v>
      </c>
      <c r="B1272" s="37" t="s">
        <v>1062</v>
      </c>
      <c r="C1272" s="36" t="s">
        <v>108</v>
      </c>
      <c r="D1272" s="36" t="s">
        <v>1061</v>
      </c>
      <c r="E1272" s="211" t="s">
        <v>547</v>
      </c>
      <c r="F1272" s="211"/>
      <c r="G1272" s="35" t="s">
        <v>110</v>
      </c>
      <c r="H1272" s="34">
        <v>1</v>
      </c>
      <c r="I1272" s="33" t="s">
        <v>1060</v>
      </c>
      <c r="J1272" s="32" t="s">
        <v>1060</v>
      </c>
    </row>
    <row r="1273" spans="1:10" ht="24" customHeight="1" x14ac:dyDescent="0.25">
      <c r="A1273" s="36" t="s">
        <v>550</v>
      </c>
      <c r="B1273" s="37" t="s">
        <v>1034</v>
      </c>
      <c r="C1273" s="36" t="s">
        <v>108</v>
      </c>
      <c r="D1273" s="36" t="s">
        <v>1033</v>
      </c>
      <c r="E1273" s="211" t="s">
        <v>547</v>
      </c>
      <c r="F1273" s="211"/>
      <c r="G1273" s="35" t="s">
        <v>799</v>
      </c>
      <c r="H1273" s="34">
        <v>6.0000000000000001E-3</v>
      </c>
      <c r="I1273" s="33" t="s">
        <v>1032</v>
      </c>
      <c r="J1273" s="32" t="s">
        <v>1059</v>
      </c>
    </row>
    <row r="1274" spans="1:10" ht="24" customHeight="1" x14ac:dyDescent="0.25">
      <c r="A1274" s="36" t="s">
        <v>550</v>
      </c>
      <c r="B1274" s="37" t="s">
        <v>619</v>
      </c>
      <c r="C1274" s="36" t="s">
        <v>108</v>
      </c>
      <c r="D1274" s="36" t="s">
        <v>618</v>
      </c>
      <c r="E1274" s="211" t="s">
        <v>547</v>
      </c>
      <c r="F1274" s="211"/>
      <c r="G1274" s="35" t="s">
        <v>617</v>
      </c>
      <c r="H1274" s="34">
        <v>8.2799999999999996E-4</v>
      </c>
      <c r="I1274" s="33" t="s">
        <v>616</v>
      </c>
      <c r="J1274" s="32" t="s">
        <v>545</v>
      </c>
    </row>
    <row r="1275" spans="1:10" ht="24" customHeight="1" x14ac:dyDescent="0.25">
      <c r="A1275" s="36" t="s">
        <v>550</v>
      </c>
      <c r="B1275" s="37" t="s">
        <v>631</v>
      </c>
      <c r="C1275" s="36" t="s">
        <v>108</v>
      </c>
      <c r="D1275" s="36" t="s">
        <v>630</v>
      </c>
      <c r="E1275" s="211" t="s">
        <v>607</v>
      </c>
      <c r="F1275" s="211"/>
      <c r="G1275" s="35" t="s">
        <v>110</v>
      </c>
      <c r="H1275" s="34">
        <v>1.6199999999999999E-3</v>
      </c>
      <c r="I1275" s="33" t="s">
        <v>629</v>
      </c>
      <c r="J1275" s="32" t="s">
        <v>620</v>
      </c>
    </row>
    <row r="1276" spans="1:10" ht="24" customHeight="1" x14ac:dyDescent="0.25">
      <c r="A1276" s="36" t="s">
        <v>550</v>
      </c>
      <c r="B1276" s="37" t="s">
        <v>970</v>
      </c>
      <c r="C1276" s="36" t="s">
        <v>108</v>
      </c>
      <c r="D1276" s="36" t="s">
        <v>969</v>
      </c>
      <c r="E1276" s="211" t="s">
        <v>547</v>
      </c>
      <c r="F1276" s="211"/>
      <c r="G1276" s="35" t="s">
        <v>110</v>
      </c>
      <c r="H1276" s="34">
        <v>7.2000000000000002E-5</v>
      </c>
      <c r="I1276" s="33" t="s">
        <v>968</v>
      </c>
      <c r="J1276" s="32" t="s">
        <v>545</v>
      </c>
    </row>
    <row r="1277" spans="1:10" ht="24" customHeight="1" x14ac:dyDescent="0.25">
      <c r="A1277" s="36" t="s">
        <v>550</v>
      </c>
      <c r="B1277" s="37" t="s">
        <v>604</v>
      </c>
      <c r="C1277" s="36" t="s">
        <v>108</v>
      </c>
      <c r="D1277" s="36" t="s">
        <v>603</v>
      </c>
      <c r="E1277" s="211" t="s">
        <v>547</v>
      </c>
      <c r="F1277" s="211"/>
      <c r="G1277" s="35" t="s">
        <v>110</v>
      </c>
      <c r="H1277" s="34">
        <v>3.6648E-2</v>
      </c>
      <c r="I1277" s="33" t="s">
        <v>602</v>
      </c>
      <c r="J1277" s="32" t="s">
        <v>1058</v>
      </c>
    </row>
    <row r="1278" spans="1:10" ht="24" customHeight="1" x14ac:dyDescent="0.25">
      <c r="A1278" s="36" t="s">
        <v>550</v>
      </c>
      <c r="B1278" s="37" t="s">
        <v>967</v>
      </c>
      <c r="C1278" s="36" t="s">
        <v>108</v>
      </c>
      <c r="D1278" s="36" t="s">
        <v>966</v>
      </c>
      <c r="E1278" s="211" t="s">
        <v>547</v>
      </c>
      <c r="F1278" s="211"/>
      <c r="G1278" s="35" t="s">
        <v>110</v>
      </c>
      <c r="H1278" s="34">
        <v>7.2000000000000002E-5</v>
      </c>
      <c r="I1278" s="33" t="s">
        <v>965</v>
      </c>
      <c r="J1278" s="32" t="s">
        <v>545</v>
      </c>
    </row>
    <row r="1279" spans="1:10" ht="24" customHeight="1" x14ac:dyDescent="0.25">
      <c r="A1279" s="36" t="s">
        <v>550</v>
      </c>
      <c r="B1279" s="37" t="s">
        <v>600</v>
      </c>
      <c r="C1279" s="36" t="s">
        <v>108</v>
      </c>
      <c r="D1279" s="36" t="s">
        <v>599</v>
      </c>
      <c r="E1279" s="211" t="s">
        <v>547</v>
      </c>
      <c r="F1279" s="211"/>
      <c r="G1279" s="35" t="s">
        <v>110</v>
      </c>
      <c r="H1279" s="34">
        <v>2.8709999999999999E-2</v>
      </c>
      <c r="I1279" s="33" t="s">
        <v>598</v>
      </c>
      <c r="J1279" s="32" t="s">
        <v>709</v>
      </c>
    </row>
    <row r="1280" spans="1:10" ht="25.95" customHeight="1" x14ac:dyDescent="0.25">
      <c r="A1280" s="36" t="s">
        <v>550</v>
      </c>
      <c r="B1280" s="37" t="s">
        <v>623</v>
      </c>
      <c r="C1280" s="36" t="s">
        <v>108</v>
      </c>
      <c r="D1280" s="36" t="s">
        <v>622</v>
      </c>
      <c r="E1280" s="211" t="s">
        <v>547</v>
      </c>
      <c r="F1280" s="211"/>
      <c r="G1280" s="35" t="s">
        <v>617</v>
      </c>
      <c r="H1280" s="34">
        <v>2.8800000000000001E-4</v>
      </c>
      <c r="I1280" s="33" t="s">
        <v>621</v>
      </c>
      <c r="J1280" s="32" t="s">
        <v>620</v>
      </c>
    </row>
    <row r="1281" spans="1:10" ht="24" customHeight="1" x14ac:dyDescent="0.25">
      <c r="A1281" s="36" t="s">
        <v>550</v>
      </c>
      <c r="B1281" s="37" t="s">
        <v>964</v>
      </c>
      <c r="C1281" s="36" t="s">
        <v>108</v>
      </c>
      <c r="D1281" s="36" t="s">
        <v>963</v>
      </c>
      <c r="E1281" s="211" t="s">
        <v>547</v>
      </c>
      <c r="F1281" s="211"/>
      <c r="G1281" s="35" t="s">
        <v>110</v>
      </c>
      <c r="H1281" s="34">
        <v>1.08E-4</v>
      </c>
      <c r="I1281" s="33" t="s">
        <v>962</v>
      </c>
      <c r="J1281" s="32" t="s">
        <v>545</v>
      </c>
    </row>
    <row r="1282" spans="1:10" ht="24" customHeight="1" x14ac:dyDescent="0.25">
      <c r="A1282" s="36" t="s">
        <v>550</v>
      </c>
      <c r="B1282" s="37" t="s">
        <v>961</v>
      </c>
      <c r="C1282" s="36" t="s">
        <v>108</v>
      </c>
      <c r="D1282" s="36" t="s">
        <v>960</v>
      </c>
      <c r="E1282" s="211" t="s">
        <v>547</v>
      </c>
      <c r="F1282" s="211"/>
      <c r="G1282" s="35" t="s">
        <v>110</v>
      </c>
      <c r="H1282" s="34">
        <v>1.9799999999999999E-4</v>
      </c>
      <c r="I1282" s="33" t="s">
        <v>959</v>
      </c>
      <c r="J1282" s="32" t="s">
        <v>545</v>
      </c>
    </row>
    <row r="1283" spans="1:10" ht="25.95" customHeight="1" x14ac:dyDescent="0.25">
      <c r="A1283" s="36" t="s">
        <v>550</v>
      </c>
      <c r="B1283" s="37" t="s">
        <v>611</v>
      </c>
      <c r="C1283" s="36" t="s">
        <v>108</v>
      </c>
      <c r="D1283" s="36" t="s">
        <v>610</v>
      </c>
      <c r="E1283" s="211" t="s">
        <v>547</v>
      </c>
      <c r="F1283" s="211"/>
      <c r="G1283" s="35" t="s">
        <v>110</v>
      </c>
      <c r="H1283" s="34">
        <v>2.1599999999999999E-4</v>
      </c>
      <c r="I1283" s="33" t="s">
        <v>602</v>
      </c>
      <c r="J1283" s="32" t="s">
        <v>545</v>
      </c>
    </row>
    <row r="1284" spans="1:10" ht="24" customHeight="1" x14ac:dyDescent="0.25">
      <c r="A1284" s="36" t="s">
        <v>550</v>
      </c>
      <c r="B1284" s="37" t="s">
        <v>583</v>
      </c>
      <c r="C1284" s="36" t="s">
        <v>108</v>
      </c>
      <c r="D1284" s="36" t="s">
        <v>582</v>
      </c>
      <c r="E1284" s="211" t="s">
        <v>547</v>
      </c>
      <c r="F1284" s="211"/>
      <c r="G1284" s="35" t="s">
        <v>110</v>
      </c>
      <c r="H1284" s="34">
        <v>6.4800000000000003E-4</v>
      </c>
      <c r="I1284" s="33" t="s">
        <v>581</v>
      </c>
      <c r="J1284" s="32" t="s">
        <v>545</v>
      </c>
    </row>
    <row r="1285" spans="1:10" ht="25.95" customHeight="1" x14ac:dyDescent="0.25">
      <c r="A1285" s="36" t="s">
        <v>550</v>
      </c>
      <c r="B1285" s="37" t="s">
        <v>574</v>
      </c>
      <c r="C1285" s="36" t="s">
        <v>108</v>
      </c>
      <c r="D1285" s="36" t="s">
        <v>573</v>
      </c>
      <c r="E1285" s="211" t="s">
        <v>547</v>
      </c>
      <c r="F1285" s="211"/>
      <c r="G1285" s="35" t="s">
        <v>110</v>
      </c>
      <c r="H1285" s="34">
        <v>7.2000000000000002E-5</v>
      </c>
      <c r="I1285" s="33" t="s">
        <v>572</v>
      </c>
      <c r="J1285" s="32" t="s">
        <v>545</v>
      </c>
    </row>
    <row r="1286" spans="1:10" ht="24" customHeight="1" x14ac:dyDescent="0.25">
      <c r="A1286" s="36" t="s">
        <v>550</v>
      </c>
      <c r="B1286" s="37" t="s">
        <v>958</v>
      </c>
      <c r="C1286" s="36" t="s">
        <v>108</v>
      </c>
      <c r="D1286" s="36" t="s">
        <v>957</v>
      </c>
      <c r="E1286" s="211" t="s">
        <v>547</v>
      </c>
      <c r="F1286" s="211"/>
      <c r="G1286" s="35" t="s">
        <v>110</v>
      </c>
      <c r="H1286" s="34">
        <v>1.8E-5</v>
      </c>
      <c r="I1286" s="33" t="s">
        <v>956</v>
      </c>
      <c r="J1286" s="32" t="s">
        <v>545</v>
      </c>
    </row>
    <row r="1287" spans="1:10" ht="24" customHeight="1" x14ac:dyDescent="0.25">
      <c r="A1287" s="36" t="s">
        <v>550</v>
      </c>
      <c r="B1287" s="37" t="s">
        <v>955</v>
      </c>
      <c r="C1287" s="36" t="s">
        <v>108</v>
      </c>
      <c r="D1287" s="36" t="s">
        <v>954</v>
      </c>
      <c r="E1287" s="211" t="s">
        <v>547</v>
      </c>
      <c r="F1287" s="211"/>
      <c r="G1287" s="35" t="s">
        <v>110</v>
      </c>
      <c r="H1287" s="34">
        <v>1.8E-5</v>
      </c>
      <c r="I1287" s="33" t="s">
        <v>953</v>
      </c>
      <c r="J1287" s="32" t="s">
        <v>545</v>
      </c>
    </row>
    <row r="1288" spans="1:10" ht="24" customHeight="1" x14ac:dyDescent="0.25">
      <c r="A1288" s="36" t="s">
        <v>550</v>
      </c>
      <c r="B1288" s="37" t="s">
        <v>635</v>
      </c>
      <c r="C1288" s="36" t="s">
        <v>108</v>
      </c>
      <c r="D1288" s="36" t="s">
        <v>634</v>
      </c>
      <c r="E1288" s="211" t="s">
        <v>547</v>
      </c>
      <c r="F1288" s="211"/>
      <c r="G1288" s="35" t="s">
        <v>110</v>
      </c>
      <c r="H1288" s="34">
        <v>5.4000000000000001E-4</v>
      </c>
      <c r="I1288" s="33" t="s">
        <v>633</v>
      </c>
      <c r="J1288" s="32" t="s">
        <v>1057</v>
      </c>
    </row>
    <row r="1289" spans="1:10" ht="24" customHeight="1" x14ac:dyDescent="0.25">
      <c r="A1289" s="36" t="s">
        <v>550</v>
      </c>
      <c r="B1289" s="37" t="s">
        <v>952</v>
      </c>
      <c r="C1289" s="36" t="s">
        <v>108</v>
      </c>
      <c r="D1289" s="36" t="s">
        <v>951</v>
      </c>
      <c r="E1289" s="211" t="s">
        <v>547</v>
      </c>
      <c r="F1289" s="211"/>
      <c r="G1289" s="35" t="s">
        <v>110</v>
      </c>
      <c r="H1289" s="34">
        <v>1.26E-4</v>
      </c>
      <c r="I1289" s="33" t="s">
        <v>950</v>
      </c>
      <c r="J1289" s="32" t="s">
        <v>545</v>
      </c>
    </row>
    <row r="1290" spans="1:10" ht="24" customHeight="1" x14ac:dyDescent="0.25">
      <c r="A1290" s="36" t="s">
        <v>550</v>
      </c>
      <c r="B1290" s="37" t="s">
        <v>587</v>
      </c>
      <c r="C1290" s="36" t="s">
        <v>108</v>
      </c>
      <c r="D1290" s="36" t="s">
        <v>586</v>
      </c>
      <c r="E1290" s="211" t="s">
        <v>547</v>
      </c>
      <c r="F1290" s="211"/>
      <c r="G1290" s="35" t="s">
        <v>585</v>
      </c>
      <c r="H1290" s="34">
        <v>2.8800000000000001E-4</v>
      </c>
      <c r="I1290" s="33" t="s">
        <v>584</v>
      </c>
      <c r="J1290" s="32" t="s">
        <v>545</v>
      </c>
    </row>
    <row r="1291" spans="1:10" ht="25.95" customHeight="1" x14ac:dyDescent="0.25">
      <c r="A1291" s="36" t="s">
        <v>550</v>
      </c>
      <c r="B1291" s="37" t="s">
        <v>609</v>
      </c>
      <c r="C1291" s="36" t="s">
        <v>108</v>
      </c>
      <c r="D1291" s="36" t="s">
        <v>608</v>
      </c>
      <c r="E1291" s="211" t="s">
        <v>607</v>
      </c>
      <c r="F1291" s="211"/>
      <c r="G1291" s="35" t="s">
        <v>110</v>
      </c>
      <c r="H1291" s="34">
        <v>3.6648E-2</v>
      </c>
      <c r="I1291" s="33" t="s">
        <v>606</v>
      </c>
      <c r="J1291" s="32" t="s">
        <v>1056</v>
      </c>
    </row>
    <row r="1292" spans="1:10" ht="24" customHeight="1" x14ac:dyDescent="0.25">
      <c r="A1292" s="36" t="s">
        <v>550</v>
      </c>
      <c r="B1292" s="37" t="s">
        <v>615</v>
      </c>
      <c r="C1292" s="36" t="s">
        <v>108</v>
      </c>
      <c r="D1292" s="36" t="s">
        <v>614</v>
      </c>
      <c r="E1292" s="211" t="s">
        <v>547</v>
      </c>
      <c r="F1292" s="211"/>
      <c r="G1292" s="35" t="s">
        <v>110</v>
      </c>
      <c r="H1292" s="34">
        <v>1.6199999999999999E-3</v>
      </c>
      <c r="I1292" s="33" t="s">
        <v>613</v>
      </c>
      <c r="J1292" s="32" t="s">
        <v>1055</v>
      </c>
    </row>
    <row r="1293" spans="1:10" ht="24" customHeight="1" x14ac:dyDescent="0.25">
      <c r="A1293" s="36" t="s">
        <v>550</v>
      </c>
      <c r="B1293" s="37" t="s">
        <v>628</v>
      </c>
      <c r="C1293" s="36" t="s">
        <v>108</v>
      </c>
      <c r="D1293" s="36" t="s">
        <v>627</v>
      </c>
      <c r="E1293" s="211" t="s">
        <v>607</v>
      </c>
      <c r="F1293" s="211"/>
      <c r="G1293" s="35" t="s">
        <v>626</v>
      </c>
      <c r="H1293" s="34">
        <v>1.44E-4</v>
      </c>
      <c r="I1293" s="33" t="s">
        <v>625</v>
      </c>
      <c r="J1293" s="32" t="s">
        <v>696</v>
      </c>
    </row>
    <row r="1294" spans="1:10" ht="24" customHeight="1" x14ac:dyDescent="0.25">
      <c r="A1294" s="36" t="s">
        <v>550</v>
      </c>
      <c r="B1294" s="37" t="s">
        <v>590</v>
      </c>
      <c r="C1294" s="36" t="s">
        <v>108</v>
      </c>
      <c r="D1294" s="36" t="s">
        <v>589</v>
      </c>
      <c r="E1294" s="211" t="s">
        <v>547</v>
      </c>
      <c r="F1294" s="211"/>
      <c r="G1294" s="35" t="s">
        <v>110</v>
      </c>
      <c r="H1294" s="34">
        <v>1.6199999999999999E-3</v>
      </c>
      <c r="I1294" s="33" t="s">
        <v>588</v>
      </c>
      <c r="J1294" s="32" t="s">
        <v>545</v>
      </c>
    </row>
    <row r="1295" spans="1:10" ht="24" customHeight="1" x14ac:dyDescent="0.25">
      <c r="A1295" s="36" t="s">
        <v>550</v>
      </c>
      <c r="B1295" s="37" t="s">
        <v>567</v>
      </c>
      <c r="C1295" s="36" t="s">
        <v>108</v>
      </c>
      <c r="D1295" s="36" t="s">
        <v>566</v>
      </c>
      <c r="E1295" s="211" t="s">
        <v>565</v>
      </c>
      <c r="F1295" s="211"/>
      <c r="G1295" s="35" t="s">
        <v>564</v>
      </c>
      <c r="H1295" s="34">
        <v>0.18</v>
      </c>
      <c r="I1295" s="33" t="s">
        <v>563</v>
      </c>
      <c r="J1295" s="32" t="s">
        <v>1054</v>
      </c>
    </row>
    <row r="1296" spans="1:10" ht="24" customHeight="1" x14ac:dyDescent="0.25">
      <c r="A1296" s="36" t="s">
        <v>550</v>
      </c>
      <c r="B1296" s="37" t="s">
        <v>977</v>
      </c>
      <c r="C1296" s="36" t="s">
        <v>108</v>
      </c>
      <c r="D1296" s="36" t="s">
        <v>976</v>
      </c>
      <c r="E1296" s="211" t="s">
        <v>565</v>
      </c>
      <c r="F1296" s="211"/>
      <c r="G1296" s="35" t="s">
        <v>564</v>
      </c>
      <c r="H1296" s="34">
        <v>0.18</v>
      </c>
      <c r="I1296" s="33" t="s">
        <v>569</v>
      </c>
      <c r="J1296" s="32" t="s">
        <v>1053</v>
      </c>
    </row>
    <row r="1297" spans="1:10" ht="24" customHeight="1" x14ac:dyDescent="0.25">
      <c r="A1297" s="36" t="s">
        <v>550</v>
      </c>
      <c r="B1297" s="37" t="s">
        <v>596</v>
      </c>
      <c r="C1297" s="36" t="s">
        <v>108</v>
      </c>
      <c r="D1297" s="36" t="s">
        <v>595</v>
      </c>
      <c r="E1297" s="211" t="s">
        <v>547</v>
      </c>
      <c r="F1297" s="211"/>
      <c r="G1297" s="35" t="s">
        <v>110</v>
      </c>
      <c r="H1297" s="34">
        <v>3.6000000000000001E-5</v>
      </c>
      <c r="I1297" s="33" t="s">
        <v>594</v>
      </c>
      <c r="J1297" s="32" t="s">
        <v>545</v>
      </c>
    </row>
    <row r="1298" spans="1:10" ht="24" customHeight="1" x14ac:dyDescent="0.25">
      <c r="A1298" s="36" t="s">
        <v>550</v>
      </c>
      <c r="B1298" s="37" t="s">
        <v>593</v>
      </c>
      <c r="C1298" s="36" t="s">
        <v>108</v>
      </c>
      <c r="D1298" s="36" t="s">
        <v>592</v>
      </c>
      <c r="E1298" s="211" t="s">
        <v>547</v>
      </c>
      <c r="F1298" s="211"/>
      <c r="G1298" s="35" t="s">
        <v>110</v>
      </c>
      <c r="H1298" s="34">
        <v>5.3999999999999998E-5</v>
      </c>
      <c r="I1298" s="33" t="s">
        <v>591</v>
      </c>
      <c r="J1298" s="32" t="s">
        <v>545</v>
      </c>
    </row>
    <row r="1299" spans="1:10" ht="25.95" customHeight="1" x14ac:dyDescent="0.25">
      <c r="A1299" s="36" t="s">
        <v>550</v>
      </c>
      <c r="B1299" s="37" t="s">
        <v>580</v>
      </c>
      <c r="C1299" s="36" t="s">
        <v>108</v>
      </c>
      <c r="D1299" s="36" t="s">
        <v>579</v>
      </c>
      <c r="E1299" s="211" t="s">
        <v>547</v>
      </c>
      <c r="F1299" s="211"/>
      <c r="G1299" s="35" t="s">
        <v>110</v>
      </c>
      <c r="H1299" s="34">
        <v>3.6000000000000001E-5</v>
      </c>
      <c r="I1299" s="33" t="s">
        <v>578</v>
      </c>
      <c r="J1299" s="32" t="s">
        <v>545</v>
      </c>
    </row>
    <row r="1300" spans="1:10" ht="24" customHeight="1" x14ac:dyDescent="0.25">
      <c r="A1300" s="36" t="s">
        <v>550</v>
      </c>
      <c r="B1300" s="37" t="s">
        <v>577</v>
      </c>
      <c r="C1300" s="36" t="s">
        <v>108</v>
      </c>
      <c r="D1300" s="36" t="s">
        <v>576</v>
      </c>
      <c r="E1300" s="211" t="s">
        <v>547</v>
      </c>
      <c r="F1300" s="211"/>
      <c r="G1300" s="35" t="s">
        <v>110</v>
      </c>
      <c r="H1300" s="34">
        <v>1.8E-5</v>
      </c>
      <c r="I1300" s="33" t="s">
        <v>575</v>
      </c>
      <c r="J1300" s="32" t="s">
        <v>545</v>
      </c>
    </row>
    <row r="1301" spans="1:10" ht="24" customHeight="1" x14ac:dyDescent="0.25">
      <c r="A1301" s="36" t="s">
        <v>550</v>
      </c>
      <c r="B1301" s="37" t="s">
        <v>1030</v>
      </c>
      <c r="C1301" s="36" t="s">
        <v>108</v>
      </c>
      <c r="D1301" s="36" t="s">
        <v>1029</v>
      </c>
      <c r="E1301" s="211" t="s">
        <v>547</v>
      </c>
      <c r="F1301" s="211"/>
      <c r="G1301" s="35" t="s">
        <v>1028</v>
      </c>
      <c r="H1301" s="34">
        <v>2E-3</v>
      </c>
      <c r="I1301" s="33" t="s">
        <v>1027</v>
      </c>
      <c r="J1301" s="32" t="s">
        <v>718</v>
      </c>
    </row>
    <row r="1302" spans="1:10" x14ac:dyDescent="0.25">
      <c r="A1302" s="31"/>
      <c r="B1302" s="31"/>
      <c r="C1302" s="31"/>
      <c r="D1302" s="31"/>
      <c r="E1302" s="31" t="s">
        <v>544</v>
      </c>
      <c r="F1302" s="30">
        <v>4.54</v>
      </c>
      <c r="G1302" s="31" t="s">
        <v>543</v>
      </c>
      <c r="H1302" s="30">
        <v>0</v>
      </c>
      <c r="I1302" s="31" t="s">
        <v>542</v>
      </c>
      <c r="J1302" s="30">
        <v>4.54</v>
      </c>
    </row>
    <row r="1303" spans="1:10" x14ac:dyDescent="0.25">
      <c r="A1303" s="31"/>
      <c r="B1303" s="31"/>
      <c r="C1303" s="31"/>
      <c r="D1303" s="31"/>
      <c r="E1303" s="31" t="s">
        <v>541</v>
      </c>
      <c r="F1303" s="30">
        <v>1.37</v>
      </c>
      <c r="G1303" s="31"/>
      <c r="H1303" s="212" t="s">
        <v>540</v>
      </c>
      <c r="I1303" s="212"/>
      <c r="J1303" s="30">
        <v>7.77</v>
      </c>
    </row>
    <row r="1304" spans="1:10" ht="49.95" customHeight="1" thickBot="1" x14ac:dyDescent="0.3">
      <c r="A1304" s="19"/>
      <c r="B1304" s="19"/>
      <c r="C1304" s="19"/>
      <c r="D1304" s="19"/>
      <c r="E1304" s="19"/>
      <c r="F1304" s="19"/>
      <c r="G1304" s="19" t="s">
        <v>539</v>
      </c>
      <c r="H1304" s="29" t="s">
        <v>649</v>
      </c>
      <c r="I1304" s="19" t="s">
        <v>537</v>
      </c>
      <c r="J1304" s="26">
        <v>62.16</v>
      </c>
    </row>
    <row r="1305" spans="1:10" ht="1.05" customHeight="1" thickTop="1" x14ac:dyDescent="0.25">
      <c r="A1305" s="28"/>
      <c r="B1305" s="28"/>
      <c r="C1305" s="28"/>
      <c r="D1305" s="28"/>
      <c r="E1305" s="28"/>
      <c r="F1305" s="28"/>
      <c r="G1305" s="28"/>
      <c r="H1305" s="28"/>
      <c r="I1305" s="28"/>
      <c r="J1305" s="28"/>
    </row>
    <row r="1306" spans="1:10" ht="18" customHeight="1" x14ac:dyDescent="0.25">
      <c r="A1306" s="24" t="s">
        <v>329</v>
      </c>
      <c r="B1306" s="23" t="s">
        <v>3</v>
      </c>
      <c r="C1306" s="24" t="s">
        <v>4</v>
      </c>
      <c r="D1306" s="24" t="s">
        <v>5</v>
      </c>
      <c r="E1306" s="157" t="s">
        <v>636</v>
      </c>
      <c r="F1306" s="157"/>
      <c r="G1306" s="38" t="s">
        <v>6</v>
      </c>
      <c r="H1306" s="23" t="s">
        <v>7</v>
      </c>
      <c r="I1306" s="23" t="s">
        <v>8</v>
      </c>
      <c r="J1306" s="23" t="s">
        <v>10</v>
      </c>
    </row>
    <row r="1307" spans="1:10" ht="25.95" customHeight="1" x14ac:dyDescent="0.25">
      <c r="A1307" s="48" t="s">
        <v>643</v>
      </c>
      <c r="B1307" s="49" t="s">
        <v>330</v>
      </c>
      <c r="C1307" s="48" t="s">
        <v>108</v>
      </c>
      <c r="D1307" s="48" t="s">
        <v>331</v>
      </c>
      <c r="E1307" s="213" t="s">
        <v>1038</v>
      </c>
      <c r="F1307" s="213"/>
      <c r="G1307" s="47" t="s">
        <v>110</v>
      </c>
      <c r="H1307" s="46">
        <v>1</v>
      </c>
      <c r="I1307" s="45">
        <v>16.739999999999998</v>
      </c>
      <c r="J1307" s="45">
        <v>16.739999999999998</v>
      </c>
    </row>
    <row r="1308" spans="1:10" ht="15" customHeight="1" x14ac:dyDescent="0.25">
      <c r="A1308" s="24" t="s">
        <v>2</v>
      </c>
      <c r="B1308" s="23" t="s">
        <v>3</v>
      </c>
      <c r="C1308" s="24" t="s">
        <v>4</v>
      </c>
      <c r="D1308" s="24" t="s">
        <v>5</v>
      </c>
      <c r="E1308" s="157" t="s">
        <v>636</v>
      </c>
      <c r="F1308" s="214"/>
      <c r="G1308" s="38" t="s">
        <v>6</v>
      </c>
      <c r="H1308" s="23" t="s">
        <v>7</v>
      </c>
      <c r="I1308" s="23" t="s">
        <v>8</v>
      </c>
      <c r="J1308" s="23" t="s">
        <v>10</v>
      </c>
    </row>
    <row r="1309" spans="1:10" ht="24" customHeight="1" x14ac:dyDescent="0.25">
      <c r="A1309" s="43" t="s">
        <v>643</v>
      </c>
      <c r="B1309" s="44" t="s">
        <v>647</v>
      </c>
      <c r="C1309" s="43" t="s">
        <v>108</v>
      </c>
      <c r="D1309" s="43" t="s">
        <v>646</v>
      </c>
      <c r="E1309" s="215" t="s">
        <v>640</v>
      </c>
      <c r="F1309" s="215"/>
      <c r="G1309" s="42" t="s">
        <v>564</v>
      </c>
      <c r="H1309" s="41">
        <v>0.28999999999999998</v>
      </c>
      <c r="I1309" s="40" t="s">
        <v>645</v>
      </c>
      <c r="J1309" s="39" t="s">
        <v>1052</v>
      </c>
    </row>
    <row r="1310" spans="1:10" ht="24" customHeight="1" x14ac:dyDescent="0.25">
      <c r="A1310" s="36" t="s">
        <v>550</v>
      </c>
      <c r="B1310" s="37" t="s">
        <v>977</v>
      </c>
      <c r="C1310" s="36" t="s">
        <v>108</v>
      </c>
      <c r="D1310" s="36" t="s">
        <v>976</v>
      </c>
      <c r="E1310" s="211" t="s">
        <v>565</v>
      </c>
      <c r="F1310" s="211"/>
      <c r="G1310" s="35" t="s">
        <v>564</v>
      </c>
      <c r="H1310" s="34">
        <v>0.28999999999999998</v>
      </c>
      <c r="I1310" s="33" t="s">
        <v>569</v>
      </c>
      <c r="J1310" s="32" t="s">
        <v>1046</v>
      </c>
    </row>
    <row r="1311" spans="1:10" ht="24" customHeight="1" x14ac:dyDescent="0.25">
      <c r="A1311" s="43" t="s">
        <v>643</v>
      </c>
      <c r="B1311" s="44" t="s">
        <v>985</v>
      </c>
      <c r="C1311" s="43" t="s">
        <v>108</v>
      </c>
      <c r="D1311" s="43" t="s">
        <v>984</v>
      </c>
      <c r="E1311" s="215" t="s">
        <v>640</v>
      </c>
      <c r="F1311" s="215"/>
      <c r="G1311" s="42" t="s">
        <v>564</v>
      </c>
      <c r="H1311" s="41">
        <v>0.28999999999999998</v>
      </c>
      <c r="I1311" s="40" t="s">
        <v>983</v>
      </c>
      <c r="J1311" s="39" t="s">
        <v>1051</v>
      </c>
    </row>
    <row r="1312" spans="1:10" ht="24" customHeight="1" x14ac:dyDescent="0.25">
      <c r="A1312" s="36" t="s">
        <v>550</v>
      </c>
      <c r="B1312" s="37" t="s">
        <v>1030</v>
      </c>
      <c r="C1312" s="36" t="s">
        <v>108</v>
      </c>
      <c r="D1312" s="36" t="s">
        <v>1029</v>
      </c>
      <c r="E1312" s="211" t="s">
        <v>547</v>
      </c>
      <c r="F1312" s="211"/>
      <c r="G1312" s="35" t="s">
        <v>1028</v>
      </c>
      <c r="H1312" s="34">
        <v>3.3000000000000002E-2</v>
      </c>
      <c r="I1312" s="33" t="s">
        <v>1027</v>
      </c>
      <c r="J1312" s="32" t="s">
        <v>1045</v>
      </c>
    </row>
    <row r="1313" spans="1:10" ht="24" customHeight="1" x14ac:dyDescent="0.25">
      <c r="A1313" s="36" t="s">
        <v>550</v>
      </c>
      <c r="B1313" s="37" t="s">
        <v>567</v>
      </c>
      <c r="C1313" s="36" t="s">
        <v>108</v>
      </c>
      <c r="D1313" s="36" t="s">
        <v>566</v>
      </c>
      <c r="E1313" s="211" t="s">
        <v>565</v>
      </c>
      <c r="F1313" s="211"/>
      <c r="G1313" s="35" t="s">
        <v>564</v>
      </c>
      <c r="H1313" s="34">
        <v>0.28999999999999998</v>
      </c>
      <c r="I1313" s="33" t="s">
        <v>563</v>
      </c>
      <c r="J1313" s="32" t="s">
        <v>1044</v>
      </c>
    </row>
    <row r="1314" spans="1:10" ht="25.95" customHeight="1" x14ac:dyDescent="0.25">
      <c r="A1314" s="36" t="s">
        <v>550</v>
      </c>
      <c r="B1314" s="37" t="s">
        <v>1043</v>
      </c>
      <c r="C1314" s="36" t="s">
        <v>108</v>
      </c>
      <c r="D1314" s="36" t="s">
        <v>1042</v>
      </c>
      <c r="E1314" s="211" t="s">
        <v>547</v>
      </c>
      <c r="F1314" s="211"/>
      <c r="G1314" s="35" t="s">
        <v>110</v>
      </c>
      <c r="H1314" s="34">
        <v>1</v>
      </c>
      <c r="I1314" s="33" t="s">
        <v>1041</v>
      </c>
      <c r="J1314" s="32" t="s">
        <v>1041</v>
      </c>
    </row>
    <row r="1315" spans="1:10" ht="24" customHeight="1" x14ac:dyDescent="0.25">
      <c r="A1315" s="36" t="s">
        <v>550</v>
      </c>
      <c r="B1315" s="37" t="s">
        <v>1034</v>
      </c>
      <c r="C1315" s="36" t="s">
        <v>108</v>
      </c>
      <c r="D1315" s="36" t="s">
        <v>1033</v>
      </c>
      <c r="E1315" s="211" t="s">
        <v>547</v>
      </c>
      <c r="F1315" s="211"/>
      <c r="G1315" s="35" t="s">
        <v>799</v>
      </c>
      <c r="H1315" s="34">
        <v>2.4E-2</v>
      </c>
      <c r="I1315" s="33" t="s">
        <v>1032</v>
      </c>
      <c r="J1315" s="32" t="s">
        <v>1040</v>
      </c>
    </row>
    <row r="1316" spans="1:10" ht="40.049999999999997" customHeight="1" x14ac:dyDescent="0.25">
      <c r="A1316" s="216" t="s">
        <v>637</v>
      </c>
      <c r="B1316" s="214"/>
      <c r="C1316" s="214"/>
      <c r="D1316" s="214"/>
      <c r="E1316" s="214"/>
      <c r="F1316" s="214"/>
      <c r="G1316" s="214"/>
      <c r="H1316" s="214"/>
      <c r="I1316" s="214"/>
      <c r="J1316" s="214"/>
    </row>
    <row r="1317" spans="1:10" ht="15" customHeight="1" x14ac:dyDescent="0.25">
      <c r="A1317" s="24" t="s">
        <v>2</v>
      </c>
      <c r="B1317" s="23" t="s">
        <v>3</v>
      </c>
      <c r="C1317" s="24" t="s">
        <v>4</v>
      </c>
      <c r="D1317" s="24" t="s">
        <v>5</v>
      </c>
      <c r="E1317" s="157" t="s">
        <v>636</v>
      </c>
      <c r="F1317" s="214"/>
      <c r="G1317" s="38" t="s">
        <v>6</v>
      </c>
      <c r="H1317" s="23" t="s">
        <v>7</v>
      </c>
      <c r="I1317" s="23" t="s">
        <v>8</v>
      </c>
      <c r="J1317" s="23" t="s">
        <v>10</v>
      </c>
    </row>
    <row r="1318" spans="1:10" ht="24" customHeight="1" x14ac:dyDescent="0.25">
      <c r="A1318" s="36" t="s">
        <v>550</v>
      </c>
      <c r="B1318" s="37" t="s">
        <v>635</v>
      </c>
      <c r="C1318" s="36" t="s">
        <v>108</v>
      </c>
      <c r="D1318" s="36" t="s">
        <v>634</v>
      </c>
      <c r="E1318" s="211" t="s">
        <v>547</v>
      </c>
      <c r="F1318" s="211"/>
      <c r="G1318" s="35" t="s">
        <v>110</v>
      </c>
      <c r="H1318" s="34">
        <v>8.7000000000000001E-4</v>
      </c>
      <c r="I1318" s="33" t="s">
        <v>633</v>
      </c>
      <c r="J1318" s="32" t="s">
        <v>1050</v>
      </c>
    </row>
    <row r="1319" spans="1:10" ht="24" customHeight="1" x14ac:dyDescent="0.25">
      <c r="A1319" s="36" t="s">
        <v>550</v>
      </c>
      <c r="B1319" s="37" t="s">
        <v>631</v>
      </c>
      <c r="C1319" s="36" t="s">
        <v>108</v>
      </c>
      <c r="D1319" s="36" t="s">
        <v>630</v>
      </c>
      <c r="E1319" s="211" t="s">
        <v>607</v>
      </c>
      <c r="F1319" s="211"/>
      <c r="G1319" s="35" t="s">
        <v>110</v>
      </c>
      <c r="H1319" s="34">
        <v>2.6099999999999999E-3</v>
      </c>
      <c r="I1319" s="33" t="s">
        <v>629</v>
      </c>
      <c r="J1319" s="32" t="s">
        <v>624</v>
      </c>
    </row>
    <row r="1320" spans="1:10" ht="24" customHeight="1" x14ac:dyDescent="0.25">
      <c r="A1320" s="36" t="s">
        <v>550</v>
      </c>
      <c r="B1320" s="37" t="s">
        <v>628</v>
      </c>
      <c r="C1320" s="36" t="s">
        <v>108</v>
      </c>
      <c r="D1320" s="36" t="s">
        <v>627</v>
      </c>
      <c r="E1320" s="211" t="s">
        <v>607</v>
      </c>
      <c r="F1320" s="211"/>
      <c r="G1320" s="35" t="s">
        <v>626</v>
      </c>
      <c r="H1320" s="34">
        <v>2.32E-4</v>
      </c>
      <c r="I1320" s="33" t="s">
        <v>625</v>
      </c>
      <c r="J1320" s="32" t="s">
        <v>698</v>
      </c>
    </row>
    <row r="1321" spans="1:10" ht="25.95" customHeight="1" x14ac:dyDescent="0.25">
      <c r="A1321" s="36" t="s">
        <v>550</v>
      </c>
      <c r="B1321" s="37" t="s">
        <v>623</v>
      </c>
      <c r="C1321" s="36" t="s">
        <v>108</v>
      </c>
      <c r="D1321" s="36" t="s">
        <v>622</v>
      </c>
      <c r="E1321" s="211" t="s">
        <v>547</v>
      </c>
      <c r="F1321" s="211"/>
      <c r="G1321" s="35" t="s">
        <v>617</v>
      </c>
      <c r="H1321" s="34">
        <v>4.64E-4</v>
      </c>
      <c r="I1321" s="33" t="s">
        <v>621</v>
      </c>
      <c r="J1321" s="32" t="s">
        <v>624</v>
      </c>
    </row>
    <row r="1322" spans="1:10" ht="24" customHeight="1" x14ac:dyDescent="0.25">
      <c r="A1322" s="36" t="s">
        <v>550</v>
      </c>
      <c r="B1322" s="37" t="s">
        <v>619</v>
      </c>
      <c r="C1322" s="36" t="s">
        <v>108</v>
      </c>
      <c r="D1322" s="36" t="s">
        <v>618</v>
      </c>
      <c r="E1322" s="211" t="s">
        <v>547</v>
      </c>
      <c r="F1322" s="211"/>
      <c r="G1322" s="35" t="s">
        <v>617</v>
      </c>
      <c r="H1322" s="34">
        <v>1.3339999999999999E-3</v>
      </c>
      <c r="I1322" s="33" t="s">
        <v>616</v>
      </c>
      <c r="J1322" s="32" t="s">
        <v>620</v>
      </c>
    </row>
    <row r="1323" spans="1:10" ht="24" customHeight="1" x14ac:dyDescent="0.25">
      <c r="A1323" s="36" t="s">
        <v>550</v>
      </c>
      <c r="B1323" s="37" t="s">
        <v>615</v>
      </c>
      <c r="C1323" s="36" t="s">
        <v>108</v>
      </c>
      <c r="D1323" s="36" t="s">
        <v>614</v>
      </c>
      <c r="E1323" s="211" t="s">
        <v>547</v>
      </c>
      <c r="F1323" s="211"/>
      <c r="G1323" s="35" t="s">
        <v>110</v>
      </c>
      <c r="H1323" s="34">
        <v>2.6099999999999999E-3</v>
      </c>
      <c r="I1323" s="33" t="s">
        <v>613</v>
      </c>
      <c r="J1323" s="32" t="s">
        <v>1049</v>
      </c>
    </row>
    <row r="1324" spans="1:10" ht="25.95" customHeight="1" x14ac:dyDescent="0.25">
      <c r="A1324" s="36" t="s">
        <v>550</v>
      </c>
      <c r="B1324" s="37" t="s">
        <v>611</v>
      </c>
      <c r="C1324" s="36" t="s">
        <v>108</v>
      </c>
      <c r="D1324" s="36" t="s">
        <v>610</v>
      </c>
      <c r="E1324" s="211" t="s">
        <v>547</v>
      </c>
      <c r="F1324" s="211"/>
      <c r="G1324" s="35" t="s">
        <v>110</v>
      </c>
      <c r="H1324" s="34">
        <v>3.48E-4</v>
      </c>
      <c r="I1324" s="33" t="s">
        <v>602</v>
      </c>
      <c r="J1324" s="32" t="s">
        <v>545</v>
      </c>
    </row>
    <row r="1325" spans="1:10" ht="25.95" customHeight="1" x14ac:dyDescent="0.25">
      <c r="A1325" s="36" t="s">
        <v>550</v>
      </c>
      <c r="B1325" s="37" t="s">
        <v>609</v>
      </c>
      <c r="C1325" s="36" t="s">
        <v>108</v>
      </c>
      <c r="D1325" s="36" t="s">
        <v>608</v>
      </c>
      <c r="E1325" s="211" t="s">
        <v>607</v>
      </c>
      <c r="F1325" s="211"/>
      <c r="G1325" s="35" t="s">
        <v>110</v>
      </c>
      <c r="H1325" s="34">
        <v>5.9043999999999999E-2</v>
      </c>
      <c r="I1325" s="33" t="s">
        <v>606</v>
      </c>
      <c r="J1325" s="32" t="s">
        <v>981</v>
      </c>
    </row>
    <row r="1326" spans="1:10" ht="24" customHeight="1" x14ac:dyDescent="0.25">
      <c r="A1326" s="36" t="s">
        <v>550</v>
      </c>
      <c r="B1326" s="37" t="s">
        <v>604</v>
      </c>
      <c r="C1326" s="36" t="s">
        <v>108</v>
      </c>
      <c r="D1326" s="36" t="s">
        <v>603</v>
      </c>
      <c r="E1326" s="211" t="s">
        <v>547</v>
      </c>
      <c r="F1326" s="211"/>
      <c r="G1326" s="35" t="s">
        <v>110</v>
      </c>
      <c r="H1326" s="34">
        <v>5.9043999999999999E-2</v>
      </c>
      <c r="I1326" s="33" t="s">
        <v>602</v>
      </c>
      <c r="J1326" s="32" t="s">
        <v>1048</v>
      </c>
    </row>
    <row r="1327" spans="1:10" ht="24" customHeight="1" x14ac:dyDescent="0.25">
      <c r="A1327" s="36" t="s">
        <v>550</v>
      </c>
      <c r="B1327" s="37" t="s">
        <v>600</v>
      </c>
      <c r="C1327" s="36" t="s">
        <v>108</v>
      </c>
      <c r="D1327" s="36" t="s">
        <v>599</v>
      </c>
      <c r="E1327" s="211" t="s">
        <v>547</v>
      </c>
      <c r="F1327" s="211"/>
      <c r="G1327" s="35" t="s">
        <v>110</v>
      </c>
      <c r="H1327" s="34">
        <v>4.6254999999999998E-2</v>
      </c>
      <c r="I1327" s="33" t="s">
        <v>598</v>
      </c>
      <c r="J1327" s="32" t="s">
        <v>1047</v>
      </c>
    </row>
    <row r="1328" spans="1:10" ht="24" customHeight="1" x14ac:dyDescent="0.25">
      <c r="A1328" s="36" t="s">
        <v>550</v>
      </c>
      <c r="B1328" s="37" t="s">
        <v>596</v>
      </c>
      <c r="C1328" s="36" t="s">
        <v>108</v>
      </c>
      <c r="D1328" s="36" t="s">
        <v>595</v>
      </c>
      <c r="E1328" s="211" t="s">
        <v>547</v>
      </c>
      <c r="F1328" s="211"/>
      <c r="G1328" s="35" t="s">
        <v>110</v>
      </c>
      <c r="H1328" s="34">
        <v>5.8E-5</v>
      </c>
      <c r="I1328" s="33" t="s">
        <v>594</v>
      </c>
      <c r="J1328" s="32" t="s">
        <v>545</v>
      </c>
    </row>
    <row r="1329" spans="1:10" ht="24" customHeight="1" x14ac:dyDescent="0.25">
      <c r="A1329" s="36" t="s">
        <v>550</v>
      </c>
      <c r="B1329" s="37" t="s">
        <v>593</v>
      </c>
      <c r="C1329" s="36" t="s">
        <v>108</v>
      </c>
      <c r="D1329" s="36" t="s">
        <v>592</v>
      </c>
      <c r="E1329" s="211" t="s">
        <v>547</v>
      </c>
      <c r="F1329" s="211"/>
      <c r="G1329" s="35" t="s">
        <v>110</v>
      </c>
      <c r="H1329" s="34">
        <v>8.7000000000000001E-5</v>
      </c>
      <c r="I1329" s="33" t="s">
        <v>591</v>
      </c>
      <c r="J1329" s="32" t="s">
        <v>545</v>
      </c>
    </row>
    <row r="1330" spans="1:10" ht="24" customHeight="1" x14ac:dyDescent="0.25">
      <c r="A1330" s="36" t="s">
        <v>550</v>
      </c>
      <c r="B1330" s="37" t="s">
        <v>590</v>
      </c>
      <c r="C1330" s="36" t="s">
        <v>108</v>
      </c>
      <c r="D1330" s="36" t="s">
        <v>589</v>
      </c>
      <c r="E1330" s="211" t="s">
        <v>547</v>
      </c>
      <c r="F1330" s="211"/>
      <c r="G1330" s="35" t="s">
        <v>110</v>
      </c>
      <c r="H1330" s="34">
        <v>2.6099999999999999E-3</v>
      </c>
      <c r="I1330" s="33" t="s">
        <v>588</v>
      </c>
      <c r="J1330" s="32" t="s">
        <v>545</v>
      </c>
    </row>
    <row r="1331" spans="1:10" ht="24" customHeight="1" x14ac:dyDescent="0.25">
      <c r="A1331" s="36" t="s">
        <v>550</v>
      </c>
      <c r="B1331" s="37" t="s">
        <v>587</v>
      </c>
      <c r="C1331" s="36" t="s">
        <v>108</v>
      </c>
      <c r="D1331" s="36" t="s">
        <v>586</v>
      </c>
      <c r="E1331" s="211" t="s">
        <v>547</v>
      </c>
      <c r="F1331" s="211"/>
      <c r="G1331" s="35" t="s">
        <v>585</v>
      </c>
      <c r="H1331" s="34">
        <v>4.64E-4</v>
      </c>
      <c r="I1331" s="33" t="s">
        <v>584</v>
      </c>
      <c r="J1331" s="32" t="s">
        <v>545</v>
      </c>
    </row>
    <row r="1332" spans="1:10" ht="24" customHeight="1" x14ac:dyDescent="0.25">
      <c r="A1332" s="36" t="s">
        <v>550</v>
      </c>
      <c r="B1332" s="37" t="s">
        <v>583</v>
      </c>
      <c r="C1332" s="36" t="s">
        <v>108</v>
      </c>
      <c r="D1332" s="36" t="s">
        <v>582</v>
      </c>
      <c r="E1332" s="211" t="s">
        <v>547</v>
      </c>
      <c r="F1332" s="211"/>
      <c r="G1332" s="35" t="s">
        <v>110</v>
      </c>
      <c r="H1332" s="34">
        <v>1.044E-3</v>
      </c>
      <c r="I1332" s="33" t="s">
        <v>581</v>
      </c>
      <c r="J1332" s="32" t="s">
        <v>620</v>
      </c>
    </row>
    <row r="1333" spans="1:10" ht="25.95" customHeight="1" x14ac:dyDescent="0.25">
      <c r="A1333" s="36" t="s">
        <v>550</v>
      </c>
      <c r="B1333" s="37" t="s">
        <v>580</v>
      </c>
      <c r="C1333" s="36" t="s">
        <v>108</v>
      </c>
      <c r="D1333" s="36" t="s">
        <v>579</v>
      </c>
      <c r="E1333" s="211" t="s">
        <v>547</v>
      </c>
      <c r="F1333" s="211"/>
      <c r="G1333" s="35" t="s">
        <v>110</v>
      </c>
      <c r="H1333" s="34">
        <v>5.8E-5</v>
      </c>
      <c r="I1333" s="33" t="s">
        <v>578</v>
      </c>
      <c r="J1333" s="32" t="s">
        <v>545</v>
      </c>
    </row>
    <row r="1334" spans="1:10" ht="24" customHeight="1" x14ac:dyDescent="0.25">
      <c r="A1334" s="36" t="s">
        <v>550</v>
      </c>
      <c r="B1334" s="37" t="s">
        <v>577</v>
      </c>
      <c r="C1334" s="36" t="s">
        <v>108</v>
      </c>
      <c r="D1334" s="36" t="s">
        <v>576</v>
      </c>
      <c r="E1334" s="211" t="s">
        <v>547</v>
      </c>
      <c r="F1334" s="211"/>
      <c r="G1334" s="35" t="s">
        <v>110</v>
      </c>
      <c r="H1334" s="34">
        <v>2.9E-5</v>
      </c>
      <c r="I1334" s="33" t="s">
        <v>575</v>
      </c>
      <c r="J1334" s="32" t="s">
        <v>545</v>
      </c>
    </row>
    <row r="1335" spans="1:10" ht="25.95" customHeight="1" x14ac:dyDescent="0.25">
      <c r="A1335" s="36" t="s">
        <v>550</v>
      </c>
      <c r="B1335" s="37" t="s">
        <v>574</v>
      </c>
      <c r="C1335" s="36" t="s">
        <v>108</v>
      </c>
      <c r="D1335" s="36" t="s">
        <v>573</v>
      </c>
      <c r="E1335" s="211" t="s">
        <v>547</v>
      </c>
      <c r="F1335" s="211"/>
      <c r="G1335" s="35" t="s">
        <v>110</v>
      </c>
      <c r="H1335" s="34">
        <v>1.16E-4</v>
      </c>
      <c r="I1335" s="33" t="s">
        <v>572</v>
      </c>
      <c r="J1335" s="32" t="s">
        <v>545</v>
      </c>
    </row>
    <row r="1336" spans="1:10" ht="24" customHeight="1" x14ac:dyDescent="0.25">
      <c r="A1336" s="36" t="s">
        <v>550</v>
      </c>
      <c r="B1336" s="37" t="s">
        <v>977</v>
      </c>
      <c r="C1336" s="36" t="s">
        <v>108</v>
      </c>
      <c r="D1336" s="36" t="s">
        <v>976</v>
      </c>
      <c r="E1336" s="211" t="s">
        <v>565</v>
      </c>
      <c r="F1336" s="211"/>
      <c r="G1336" s="35" t="s">
        <v>564</v>
      </c>
      <c r="H1336" s="34">
        <v>0.28999999999999998</v>
      </c>
      <c r="I1336" s="33" t="s">
        <v>569</v>
      </c>
      <c r="J1336" s="32" t="s">
        <v>1046</v>
      </c>
    </row>
    <row r="1337" spans="1:10" ht="24" customHeight="1" x14ac:dyDescent="0.25">
      <c r="A1337" s="36" t="s">
        <v>550</v>
      </c>
      <c r="B1337" s="37" t="s">
        <v>970</v>
      </c>
      <c r="C1337" s="36" t="s">
        <v>108</v>
      </c>
      <c r="D1337" s="36" t="s">
        <v>969</v>
      </c>
      <c r="E1337" s="211" t="s">
        <v>547</v>
      </c>
      <c r="F1337" s="211"/>
      <c r="G1337" s="35" t="s">
        <v>110</v>
      </c>
      <c r="H1337" s="34">
        <v>1.16E-4</v>
      </c>
      <c r="I1337" s="33" t="s">
        <v>968</v>
      </c>
      <c r="J1337" s="32" t="s">
        <v>545</v>
      </c>
    </row>
    <row r="1338" spans="1:10" ht="24" customHeight="1" x14ac:dyDescent="0.25">
      <c r="A1338" s="36" t="s">
        <v>550</v>
      </c>
      <c r="B1338" s="37" t="s">
        <v>967</v>
      </c>
      <c r="C1338" s="36" t="s">
        <v>108</v>
      </c>
      <c r="D1338" s="36" t="s">
        <v>966</v>
      </c>
      <c r="E1338" s="211" t="s">
        <v>547</v>
      </c>
      <c r="F1338" s="211"/>
      <c r="G1338" s="35" t="s">
        <v>110</v>
      </c>
      <c r="H1338" s="34">
        <v>1.16E-4</v>
      </c>
      <c r="I1338" s="33" t="s">
        <v>965</v>
      </c>
      <c r="J1338" s="32" t="s">
        <v>545</v>
      </c>
    </row>
    <row r="1339" spans="1:10" ht="24" customHeight="1" x14ac:dyDescent="0.25">
      <c r="A1339" s="36" t="s">
        <v>550</v>
      </c>
      <c r="B1339" s="37" t="s">
        <v>964</v>
      </c>
      <c r="C1339" s="36" t="s">
        <v>108</v>
      </c>
      <c r="D1339" s="36" t="s">
        <v>963</v>
      </c>
      <c r="E1339" s="211" t="s">
        <v>547</v>
      </c>
      <c r="F1339" s="211"/>
      <c r="G1339" s="35" t="s">
        <v>110</v>
      </c>
      <c r="H1339" s="34">
        <v>1.74E-4</v>
      </c>
      <c r="I1339" s="33" t="s">
        <v>962</v>
      </c>
      <c r="J1339" s="32" t="s">
        <v>545</v>
      </c>
    </row>
    <row r="1340" spans="1:10" ht="24" customHeight="1" x14ac:dyDescent="0.25">
      <c r="A1340" s="36" t="s">
        <v>550</v>
      </c>
      <c r="B1340" s="37" t="s">
        <v>961</v>
      </c>
      <c r="C1340" s="36" t="s">
        <v>108</v>
      </c>
      <c r="D1340" s="36" t="s">
        <v>960</v>
      </c>
      <c r="E1340" s="211" t="s">
        <v>547</v>
      </c>
      <c r="F1340" s="211"/>
      <c r="G1340" s="35" t="s">
        <v>110</v>
      </c>
      <c r="H1340" s="34">
        <v>3.19E-4</v>
      </c>
      <c r="I1340" s="33" t="s">
        <v>959</v>
      </c>
      <c r="J1340" s="32" t="s">
        <v>545</v>
      </c>
    </row>
    <row r="1341" spans="1:10" ht="24" customHeight="1" x14ac:dyDescent="0.25">
      <c r="A1341" s="36" t="s">
        <v>550</v>
      </c>
      <c r="B1341" s="37" t="s">
        <v>958</v>
      </c>
      <c r="C1341" s="36" t="s">
        <v>108</v>
      </c>
      <c r="D1341" s="36" t="s">
        <v>957</v>
      </c>
      <c r="E1341" s="211" t="s">
        <v>547</v>
      </c>
      <c r="F1341" s="211"/>
      <c r="G1341" s="35" t="s">
        <v>110</v>
      </c>
      <c r="H1341" s="34">
        <v>2.9E-5</v>
      </c>
      <c r="I1341" s="33" t="s">
        <v>956</v>
      </c>
      <c r="J1341" s="32" t="s">
        <v>545</v>
      </c>
    </row>
    <row r="1342" spans="1:10" ht="24" customHeight="1" x14ac:dyDescent="0.25">
      <c r="A1342" s="36" t="s">
        <v>550</v>
      </c>
      <c r="B1342" s="37" t="s">
        <v>955</v>
      </c>
      <c r="C1342" s="36" t="s">
        <v>108</v>
      </c>
      <c r="D1342" s="36" t="s">
        <v>954</v>
      </c>
      <c r="E1342" s="211" t="s">
        <v>547</v>
      </c>
      <c r="F1342" s="211"/>
      <c r="G1342" s="35" t="s">
        <v>110</v>
      </c>
      <c r="H1342" s="34">
        <v>2.9E-5</v>
      </c>
      <c r="I1342" s="33" t="s">
        <v>953</v>
      </c>
      <c r="J1342" s="32" t="s">
        <v>545</v>
      </c>
    </row>
    <row r="1343" spans="1:10" ht="24" customHeight="1" x14ac:dyDescent="0.25">
      <c r="A1343" s="36" t="s">
        <v>550</v>
      </c>
      <c r="B1343" s="37" t="s">
        <v>952</v>
      </c>
      <c r="C1343" s="36" t="s">
        <v>108</v>
      </c>
      <c r="D1343" s="36" t="s">
        <v>951</v>
      </c>
      <c r="E1343" s="211" t="s">
        <v>547</v>
      </c>
      <c r="F1343" s="211"/>
      <c r="G1343" s="35" t="s">
        <v>110</v>
      </c>
      <c r="H1343" s="34">
        <v>2.03E-4</v>
      </c>
      <c r="I1343" s="33" t="s">
        <v>950</v>
      </c>
      <c r="J1343" s="32" t="s">
        <v>545</v>
      </c>
    </row>
    <row r="1344" spans="1:10" ht="24" customHeight="1" x14ac:dyDescent="0.25">
      <c r="A1344" s="36" t="s">
        <v>550</v>
      </c>
      <c r="B1344" s="37" t="s">
        <v>1030</v>
      </c>
      <c r="C1344" s="36" t="s">
        <v>108</v>
      </c>
      <c r="D1344" s="36" t="s">
        <v>1029</v>
      </c>
      <c r="E1344" s="211" t="s">
        <v>547</v>
      </c>
      <c r="F1344" s="211"/>
      <c r="G1344" s="35" t="s">
        <v>1028</v>
      </c>
      <c r="H1344" s="34">
        <v>3.3000000000000002E-2</v>
      </c>
      <c r="I1344" s="33" t="s">
        <v>1027</v>
      </c>
      <c r="J1344" s="32" t="s">
        <v>1045</v>
      </c>
    </row>
    <row r="1345" spans="1:10" ht="24" customHeight="1" x14ac:dyDescent="0.25">
      <c r="A1345" s="36" t="s">
        <v>550</v>
      </c>
      <c r="B1345" s="37" t="s">
        <v>567</v>
      </c>
      <c r="C1345" s="36" t="s">
        <v>108</v>
      </c>
      <c r="D1345" s="36" t="s">
        <v>566</v>
      </c>
      <c r="E1345" s="211" t="s">
        <v>565</v>
      </c>
      <c r="F1345" s="211"/>
      <c r="G1345" s="35" t="s">
        <v>564</v>
      </c>
      <c r="H1345" s="34">
        <v>0.28999999999999998</v>
      </c>
      <c r="I1345" s="33" t="s">
        <v>563</v>
      </c>
      <c r="J1345" s="32" t="s">
        <v>1044</v>
      </c>
    </row>
    <row r="1346" spans="1:10" ht="25.95" customHeight="1" x14ac:dyDescent="0.25">
      <c r="A1346" s="36" t="s">
        <v>550</v>
      </c>
      <c r="B1346" s="37" t="s">
        <v>1043</v>
      </c>
      <c r="C1346" s="36" t="s">
        <v>108</v>
      </c>
      <c r="D1346" s="36" t="s">
        <v>1042</v>
      </c>
      <c r="E1346" s="211" t="s">
        <v>547</v>
      </c>
      <c r="F1346" s="211"/>
      <c r="G1346" s="35" t="s">
        <v>110</v>
      </c>
      <c r="H1346" s="34">
        <v>1</v>
      </c>
      <c r="I1346" s="33" t="s">
        <v>1041</v>
      </c>
      <c r="J1346" s="32" t="s">
        <v>1041</v>
      </c>
    </row>
    <row r="1347" spans="1:10" ht="24" customHeight="1" x14ac:dyDescent="0.25">
      <c r="A1347" s="36" t="s">
        <v>550</v>
      </c>
      <c r="B1347" s="37" t="s">
        <v>1034</v>
      </c>
      <c r="C1347" s="36" t="s">
        <v>108</v>
      </c>
      <c r="D1347" s="36" t="s">
        <v>1033</v>
      </c>
      <c r="E1347" s="211" t="s">
        <v>547</v>
      </c>
      <c r="F1347" s="211"/>
      <c r="G1347" s="35" t="s">
        <v>799</v>
      </c>
      <c r="H1347" s="34">
        <v>2.4E-2</v>
      </c>
      <c r="I1347" s="33" t="s">
        <v>1032</v>
      </c>
      <c r="J1347" s="32" t="s">
        <v>1040</v>
      </c>
    </row>
    <row r="1348" spans="1:10" x14ac:dyDescent="0.25">
      <c r="A1348" s="31"/>
      <c r="B1348" s="31"/>
      <c r="C1348" s="31"/>
      <c r="D1348" s="31"/>
      <c r="E1348" s="31" t="s">
        <v>544</v>
      </c>
      <c r="F1348" s="30">
        <v>7.31</v>
      </c>
      <c r="G1348" s="31" t="s">
        <v>543</v>
      </c>
      <c r="H1348" s="30">
        <v>0</v>
      </c>
      <c r="I1348" s="31" t="s">
        <v>542</v>
      </c>
      <c r="J1348" s="30">
        <v>7.31</v>
      </c>
    </row>
    <row r="1349" spans="1:10" x14ac:dyDescent="0.25">
      <c r="A1349" s="31"/>
      <c r="B1349" s="31"/>
      <c r="C1349" s="31"/>
      <c r="D1349" s="31"/>
      <c r="E1349" s="31" t="s">
        <v>541</v>
      </c>
      <c r="F1349" s="30">
        <v>3.6</v>
      </c>
      <c r="G1349" s="31"/>
      <c r="H1349" s="212" t="s">
        <v>540</v>
      </c>
      <c r="I1349" s="212"/>
      <c r="J1349" s="30">
        <v>20.34</v>
      </c>
    </row>
    <row r="1350" spans="1:10" ht="49.95" customHeight="1" thickBot="1" x14ac:dyDescent="0.3">
      <c r="A1350" s="19"/>
      <c r="B1350" s="19"/>
      <c r="C1350" s="19"/>
      <c r="D1350" s="19"/>
      <c r="E1350" s="19"/>
      <c r="F1350" s="19"/>
      <c r="G1350" s="19" t="s">
        <v>539</v>
      </c>
      <c r="H1350" s="29" t="s">
        <v>1039</v>
      </c>
      <c r="I1350" s="19" t="s">
        <v>537</v>
      </c>
      <c r="J1350" s="26">
        <v>203.4</v>
      </c>
    </row>
    <row r="1351" spans="1:10" ht="1.05" customHeight="1" thickTop="1" x14ac:dyDescent="0.25">
      <c r="A1351" s="28"/>
      <c r="B1351" s="28"/>
      <c r="C1351" s="28"/>
      <c r="D1351" s="28"/>
      <c r="E1351" s="28"/>
      <c r="F1351" s="28"/>
      <c r="G1351" s="28"/>
      <c r="H1351" s="28"/>
      <c r="I1351" s="28"/>
      <c r="J1351" s="28"/>
    </row>
    <row r="1352" spans="1:10" ht="18" customHeight="1" x14ac:dyDescent="0.25">
      <c r="A1352" s="24" t="s">
        <v>332</v>
      </c>
      <c r="B1352" s="23" t="s">
        <v>3</v>
      </c>
      <c r="C1352" s="24" t="s">
        <v>4</v>
      </c>
      <c r="D1352" s="24" t="s">
        <v>5</v>
      </c>
      <c r="E1352" s="157" t="s">
        <v>636</v>
      </c>
      <c r="F1352" s="157"/>
      <c r="G1352" s="38" t="s">
        <v>6</v>
      </c>
      <c r="H1352" s="23" t="s">
        <v>7</v>
      </c>
      <c r="I1352" s="23" t="s">
        <v>8</v>
      </c>
      <c r="J1352" s="23" t="s">
        <v>10</v>
      </c>
    </row>
    <row r="1353" spans="1:10" ht="25.95" customHeight="1" x14ac:dyDescent="0.25">
      <c r="A1353" s="48" t="s">
        <v>643</v>
      </c>
      <c r="B1353" s="49" t="s">
        <v>333</v>
      </c>
      <c r="C1353" s="48" t="s">
        <v>108</v>
      </c>
      <c r="D1353" s="48" t="s">
        <v>334</v>
      </c>
      <c r="E1353" s="213" t="s">
        <v>1038</v>
      </c>
      <c r="F1353" s="213"/>
      <c r="G1353" s="47" t="s">
        <v>110</v>
      </c>
      <c r="H1353" s="46">
        <v>1</v>
      </c>
      <c r="I1353" s="45">
        <v>34.76</v>
      </c>
      <c r="J1353" s="45">
        <v>34.76</v>
      </c>
    </row>
    <row r="1354" spans="1:10" ht="15" customHeight="1" x14ac:dyDescent="0.25">
      <c r="A1354" s="24" t="s">
        <v>2</v>
      </c>
      <c r="B1354" s="23" t="s">
        <v>3</v>
      </c>
      <c r="C1354" s="24" t="s">
        <v>4</v>
      </c>
      <c r="D1354" s="24" t="s">
        <v>5</v>
      </c>
      <c r="E1354" s="157" t="s">
        <v>636</v>
      </c>
      <c r="F1354" s="214"/>
      <c r="G1354" s="38" t="s">
        <v>6</v>
      </c>
      <c r="H1354" s="23" t="s">
        <v>7</v>
      </c>
      <c r="I1354" s="23" t="s">
        <v>8</v>
      </c>
      <c r="J1354" s="23" t="s">
        <v>10</v>
      </c>
    </row>
    <row r="1355" spans="1:10" ht="24" customHeight="1" x14ac:dyDescent="0.25">
      <c r="A1355" s="36" t="s">
        <v>550</v>
      </c>
      <c r="B1355" s="37" t="s">
        <v>977</v>
      </c>
      <c r="C1355" s="36" t="s">
        <v>108</v>
      </c>
      <c r="D1355" s="36" t="s">
        <v>976</v>
      </c>
      <c r="E1355" s="211" t="s">
        <v>565</v>
      </c>
      <c r="F1355" s="211"/>
      <c r="G1355" s="35" t="s">
        <v>564</v>
      </c>
      <c r="H1355" s="34">
        <v>0.46</v>
      </c>
      <c r="I1355" s="33" t="s">
        <v>569</v>
      </c>
      <c r="J1355" s="32" t="s">
        <v>1035</v>
      </c>
    </row>
    <row r="1356" spans="1:10" ht="24" customHeight="1" x14ac:dyDescent="0.25">
      <c r="A1356" s="36" t="s">
        <v>550</v>
      </c>
      <c r="B1356" s="37" t="s">
        <v>1034</v>
      </c>
      <c r="C1356" s="36" t="s">
        <v>108</v>
      </c>
      <c r="D1356" s="36" t="s">
        <v>1033</v>
      </c>
      <c r="E1356" s="211" t="s">
        <v>547</v>
      </c>
      <c r="F1356" s="211"/>
      <c r="G1356" s="35" t="s">
        <v>799</v>
      </c>
      <c r="H1356" s="34">
        <v>7.4999999999999997E-2</v>
      </c>
      <c r="I1356" s="33" t="s">
        <v>1032</v>
      </c>
      <c r="J1356" s="32" t="s">
        <v>1031</v>
      </c>
    </row>
    <row r="1357" spans="1:10" ht="24" customHeight="1" x14ac:dyDescent="0.25">
      <c r="A1357" s="36" t="s">
        <v>550</v>
      </c>
      <c r="B1357" s="37" t="s">
        <v>1030</v>
      </c>
      <c r="C1357" s="36" t="s">
        <v>108</v>
      </c>
      <c r="D1357" s="36" t="s">
        <v>1029</v>
      </c>
      <c r="E1357" s="211" t="s">
        <v>547</v>
      </c>
      <c r="F1357" s="211"/>
      <c r="G1357" s="35" t="s">
        <v>1028</v>
      </c>
      <c r="H1357" s="34">
        <v>0.12</v>
      </c>
      <c r="I1357" s="33" t="s">
        <v>1027</v>
      </c>
      <c r="J1357" s="32" t="s">
        <v>1026</v>
      </c>
    </row>
    <row r="1358" spans="1:10" ht="24" customHeight="1" x14ac:dyDescent="0.25">
      <c r="A1358" s="43" t="s">
        <v>643</v>
      </c>
      <c r="B1358" s="44" t="s">
        <v>647</v>
      </c>
      <c r="C1358" s="43" t="s">
        <v>108</v>
      </c>
      <c r="D1358" s="43" t="s">
        <v>646</v>
      </c>
      <c r="E1358" s="215" t="s">
        <v>640</v>
      </c>
      <c r="F1358" s="215"/>
      <c r="G1358" s="42" t="s">
        <v>564</v>
      </c>
      <c r="H1358" s="41">
        <v>0.46</v>
      </c>
      <c r="I1358" s="40" t="s">
        <v>645</v>
      </c>
      <c r="J1358" s="39" t="s">
        <v>1037</v>
      </c>
    </row>
    <row r="1359" spans="1:10" ht="25.95" customHeight="1" x14ac:dyDescent="0.25">
      <c r="A1359" s="36" t="s">
        <v>550</v>
      </c>
      <c r="B1359" s="37" t="s">
        <v>1020</v>
      </c>
      <c r="C1359" s="36" t="s">
        <v>108</v>
      </c>
      <c r="D1359" s="36" t="s">
        <v>1019</v>
      </c>
      <c r="E1359" s="211" t="s">
        <v>547</v>
      </c>
      <c r="F1359" s="211"/>
      <c r="G1359" s="35" t="s">
        <v>110</v>
      </c>
      <c r="H1359" s="34">
        <v>1</v>
      </c>
      <c r="I1359" s="33" t="s">
        <v>1018</v>
      </c>
      <c r="J1359" s="32" t="s">
        <v>1018</v>
      </c>
    </row>
    <row r="1360" spans="1:10" ht="24" customHeight="1" x14ac:dyDescent="0.25">
      <c r="A1360" s="43" t="s">
        <v>643</v>
      </c>
      <c r="B1360" s="44" t="s">
        <v>985</v>
      </c>
      <c r="C1360" s="43" t="s">
        <v>108</v>
      </c>
      <c r="D1360" s="43" t="s">
        <v>984</v>
      </c>
      <c r="E1360" s="215" t="s">
        <v>640</v>
      </c>
      <c r="F1360" s="215"/>
      <c r="G1360" s="42" t="s">
        <v>564</v>
      </c>
      <c r="H1360" s="41">
        <v>0.46</v>
      </c>
      <c r="I1360" s="40" t="s">
        <v>983</v>
      </c>
      <c r="J1360" s="39" t="s">
        <v>1036</v>
      </c>
    </row>
    <row r="1361" spans="1:10" ht="24" customHeight="1" x14ac:dyDescent="0.25">
      <c r="A1361" s="36" t="s">
        <v>550</v>
      </c>
      <c r="B1361" s="37" t="s">
        <v>567</v>
      </c>
      <c r="C1361" s="36" t="s">
        <v>108</v>
      </c>
      <c r="D1361" s="36" t="s">
        <v>566</v>
      </c>
      <c r="E1361" s="211" t="s">
        <v>565</v>
      </c>
      <c r="F1361" s="211"/>
      <c r="G1361" s="35" t="s">
        <v>564</v>
      </c>
      <c r="H1361" s="34">
        <v>0.46</v>
      </c>
      <c r="I1361" s="33" t="s">
        <v>563</v>
      </c>
      <c r="J1361" s="32" t="s">
        <v>1017</v>
      </c>
    </row>
    <row r="1362" spans="1:10" ht="40.049999999999997" customHeight="1" x14ac:dyDescent="0.25">
      <c r="A1362" s="216" t="s">
        <v>637</v>
      </c>
      <c r="B1362" s="214"/>
      <c r="C1362" s="214"/>
      <c r="D1362" s="214"/>
      <c r="E1362" s="214"/>
      <c r="F1362" s="214"/>
      <c r="G1362" s="214"/>
      <c r="H1362" s="214"/>
      <c r="I1362" s="214"/>
      <c r="J1362" s="214"/>
    </row>
    <row r="1363" spans="1:10" ht="15" customHeight="1" x14ac:dyDescent="0.25">
      <c r="A1363" s="24" t="s">
        <v>2</v>
      </c>
      <c r="B1363" s="23" t="s">
        <v>3</v>
      </c>
      <c r="C1363" s="24" t="s">
        <v>4</v>
      </c>
      <c r="D1363" s="24" t="s">
        <v>5</v>
      </c>
      <c r="E1363" s="157" t="s">
        <v>636</v>
      </c>
      <c r="F1363" s="214"/>
      <c r="G1363" s="38" t="s">
        <v>6</v>
      </c>
      <c r="H1363" s="23" t="s">
        <v>7</v>
      </c>
      <c r="I1363" s="23" t="s">
        <v>8</v>
      </c>
      <c r="J1363" s="23" t="s">
        <v>10</v>
      </c>
    </row>
    <row r="1364" spans="1:10" ht="24" customHeight="1" x14ac:dyDescent="0.25">
      <c r="A1364" s="36" t="s">
        <v>550</v>
      </c>
      <c r="B1364" s="37" t="s">
        <v>977</v>
      </c>
      <c r="C1364" s="36" t="s">
        <v>108</v>
      </c>
      <c r="D1364" s="36" t="s">
        <v>976</v>
      </c>
      <c r="E1364" s="211" t="s">
        <v>565</v>
      </c>
      <c r="F1364" s="211"/>
      <c r="G1364" s="35" t="s">
        <v>564</v>
      </c>
      <c r="H1364" s="34">
        <v>0.46</v>
      </c>
      <c r="I1364" s="33" t="s">
        <v>569</v>
      </c>
      <c r="J1364" s="32" t="s">
        <v>1035</v>
      </c>
    </row>
    <row r="1365" spans="1:10" ht="24" customHeight="1" x14ac:dyDescent="0.25">
      <c r="A1365" s="36" t="s">
        <v>550</v>
      </c>
      <c r="B1365" s="37" t="s">
        <v>1034</v>
      </c>
      <c r="C1365" s="36" t="s">
        <v>108</v>
      </c>
      <c r="D1365" s="36" t="s">
        <v>1033</v>
      </c>
      <c r="E1365" s="211" t="s">
        <v>547</v>
      </c>
      <c r="F1365" s="211"/>
      <c r="G1365" s="35" t="s">
        <v>799</v>
      </c>
      <c r="H1365" s="34">
        <v>7.4999999999999997E-2</v>
      </c>
      <c r="I1365" s="33" t="s">
        <v>1032</v>
      </c>
      <c r="J1365" s="32" t="s">
        <v>1031</v>
      </c>
    </row>
    <row r="1366" spans="1:10" ht="24" customHeight="1" x14ac:dyDescent="0.25">
      <c r="A1366" s="36" t="s">
        <v>550</v>
      </c>
      <c r="B1366" s="37" t="s">
        <v>1030</v>
      </c>
      <c r="C1366" s="36" t="s">
        <v>108</v>
      </c>
      <c r="D1366" s="36" t="s">
        <v>1029</v>
      </c>
      <c r="E1366" s="211" t="s">
        <v>547</v>
      </c>
      <c r="F1366" s="211"/>
      <c r="G1366" s="35" t="s">
        <v>1028</v>
      </c>
      <c r="H1366" s="34">
        <v>0.12</v>
      </c>
      <c r="I1366" s="33" t="s">
        <v>1027</v>
      </c>
      <c r="J1366" s="32" t="s">
        <v>1026</v>
      </c>
    </row>
    <row r="1367" spans="1:10" ht="24" customHeight="1" x14ac:dyDescent="0.25">
      <c r="A1367" s="36" t="s">
        <v>550</v>
      </c>
      <c r="B1367" s="37" t="s">
        <v>635</v>
      </c>
      <c r="C1367" s="36" t="s">
        <v>108</v>
      </c>
      <c r="D1367" s="36" t="s">
        <v>634</v>
      </c>
      <c r="E1367" s="211" t="s">
        <v>547</v>
      </c>
      <c r="F1367" s="211"/>
      <c r="G1367" s="35" t="s">
        <v>110</v>
      </c>
      <c r="H1367" s="34">
        <v>1.3799999999999999E-3</v>
      </c>
      <c r="I1367" s="33" t="s">
        <v>633</v>
      </c>
      <c r="J1367" s="32" t="s">
        <v>1025</v>
      </c>
    </row>
    <row r="1368" spans="1:10" ht="24" customHeight="1" x14ac:dyDescent="0.25">
      <c r="A1368" s="36" t="s">
        <v>550</v>
      </c>
      <c r="B1368" s="37" t="s">
        <v>631</v>
      </c>
      <c r="C1368" s="36" t="s">
        <v>108</v>
      </c>
      <c r="D1368" s="36" t="s">
        <v>630</v>
      </c>
      <c r="E1368" s="211" t="s">
        <v>607</v>
      </c>
      <c r="F1368" s="211"/>
      <c r="G1368" s="35" t="s">
        <v>110</v>
      </c>
      <c r="H1368" s="34">
        <v>4.1399999999999996E-3</v>
      </c>
      <c r="I1368" s="33" t="s">
        <v>629</v>
      </c>
      <c r="J1368" s="32" t="s">
        <v>696</v>
      </c>
    </row>
    <row r="1369" spans="1:10" ht="24" customHeight="1" x14ac:dyDescent="0.25">
      <c r="A1369" s="36" t="s">
        <v>550</v>
      </c>
      <c r="B1369" s="37" t="s">
        <v>628</v>
      </c>
      <c r="C1369" s="36" t="s">
        <v>108</v>
      </c>
      <c r="D1369" s="36" t="s">
        <v>627</v>
      </c>
      <c r="E1369" s="211" t="s">
        <v>607</v>
      </c>
      <c r="F1369" s="211"/>
      <c r="G1369" s="35" t="s">
        <v>626</v>
      </c>
      <c r="H1369" s="34">
        <v>3.68E-4</v>
      </c>
      <c r="I1369" s="33" t="s">
        <v>625</v>
      </c>
      <c r="J1369" s="32" t="s">
        <v>597</v>
      </c>
    </row>
    <row r="1370" spans="1:10" ht="25.95" customHeight="1" x14ac:dyDescent="0.25">
      <c r="A1370" s="36" t="s">
        <v>550</v>
      </c>
      <c r="B1370" s="37" t="s">
        <v>623</v>
      </c>
      <c r="C1370" s="36" t="s">
        <v>108</v>
      </c>
      <c r="D1370" s="36" t="s">
        <v>622</v>
      </c>
      <c r="E1370" s="211" t="s">
        <v>547</v>
      </c>
      <c r="F1370" s="211"/>
      <c r="G1370" s="35" t="s">
        <v>617</v>
      </c>
      <c r="H1370" s="34">
        <v>7.36E-4</v>
      </c>
      <c r="I1370" s="33" t="s">
        <v>621</v>
      </c>
      <c r="J1370" s="32" t="s">
        <v>696</v>
      </c>
    </row>
    <row r="1371" spans="1:10" ht="24" customHeight="1" x14ac:dyDescent="0.25">
      <c r="A1371" s="36" t="s">
        <v>550</v>
      </c>
      <c r="B1371" s="37" t="s">
        <v>619</v>
      </c>
      <c r="C1371" s="36" t="s">
        <v>108</v>
      </c>
      <c r="D1371" s="36" t="s">
        <v>618</v>
      </c>
      <c r="E1371" s="211" t="s">
        <v>547</v>
      </c>
      <c r="F1371" s="211"/>
      <c r="G1371" s="35" t="s">
        <v>617</v>
      </c>
      <c r="H1371" s="34">
        <v>2.1159999999999998E-3</v>
      </c>
      <c r="I1371" s="33" t="s">
        <v>616</v>
      </c>
      <c r="J1371" s="32" t="s">
        <v>620</v>
      </c>
    </row>
    <row r="1372" spans="1:10" ht="24" customHeight="1" x14ac:dyDescent="0.25">
      <c r="A1372" s="36" t="s">
        <v>550</v>
      </c>
      <c r="B1372" s="37" t="s">
        <v>615</v>
      </c>
      <c r="C1372" s="36" t="s">
        <v>108</v>
      </c>
      <c r="D1372" s="36" t="s">
        <v>614</v>
      </c>
      <c r="E1372" s="211" t="s">
        <v>547</v>
      </c>
      <c r="F1372" s="211"/>
      <c r="G1372" s="35" t="s">
        <v>110</v>
      </c>
      <c r="H1372" s="34">
        <v>4.1399999999999996E-3</v>
      </c>
      <c r="I1372" s="33" t="s">
        <v>613</v>
      </c>
      <c r="J1372" s="32" t="s">
        <v>1024</v>
      </c>
    </row>
    <row r="1373" spans="1:10" ht="25.95" customHeight="1" x14ac:dyDescent="0.25">
      <c r="A1373" s="36" t="s">
        <v>550</v>
      </c>
      <c r="B1373" s="37" t="s">
        <v>611</v>
      </c>
      <c r="C1373" s="36" t="s">
        <v>108</v>
      </c>
      <c r="D1373" s="36" t="s">
        <v>610</v>
      </c>
      <c r="E1373" s="211" t="s">
        <v>547</v>
      </c>
      <c r="F1373" s="211"/>
      <c r="G1373" s="35" t="s">
        <v>110</v>
      </c>
      <c r="H1373" s="34">
        <v>5.5199999999999997E-4</v>
      </c>
      <c r="I1373" s="33" t="s">
        <v>602</v>
      </c>
      <c r="J1373" s="32" t="s">
        <v>545</v>
      </c>
    </row>
    <row r="1374" spans="1:10" ht="25.95" customHeight="1" x14ac:dyDescent="0.25">
      <c r="A1374" s="36" t="s">
        <v>550</v>
      </c>
      <c r="B1374" s="37" t="s">
        <v>609</v>
      </c>
      <c r="C1374" s="36" t="s">
        <v>108</v>
      </c>
      <c r="D1374" s="36" t="s">
        <v>608</v>
      </c>
      <c r="E1374" s="211" t="s">
        <v>607</v>
      </c>
      <c r="F1374" s="211"/>
      <c r="G1374" s="35" t="s">
        <v>110</v>
      </c>
      <c r="H1374" s="34">
        <v>9.3656000000000003E-2</v>
      </c>
      <c r="I1374" s="33" t="s">
        <v>606</v>
      </c>
      <c r="J1374" s="32" t="s">
        <v>1023</v>
      </c>
    </row>
    <row r="1375" spans="1:10" ht="24" customHeight="1" x14ac:dyDescent="0.25">
      <c r="A1375" s="36" t="s">
        <v>550</v>
      </c>
      <c r="B1375" s="37" t="s">
        <v>604</v>
      </c>
      <c r="C1375" s="36" t="s">
        <v>108</v>
      </c>
      <c r="D1375" s="36" t="s">
        <v>603</v>
      </c>
      <c r="E1375" s="211" t="s">
        <v>547</v>
      </c>
      <c r="F1375" s="211"/>
      <c r="G1375" s="35" t="s">
        <v>110</v>
      </c>
      <c r="H1375" s="34">
        <v>9.3656000000000003E-2</v>
      </c>
      <c r="I1375" s="33" t="s">
        <v>602</v>
      </c>
      <c r="J1375" s="32" t="s">
        <v>1022</v>
      </c>
    </row>
    <row r="1376" spans="1:10" ht="24" customHeight="1" x14ac:dyDescent="0.25">
      <c r="A1376" s="36" t="s">
        <v>550</v>
      </c>
      <c r="B1376" s="37" t="s">
        <v>600</v>
      </c>
      <c r="C1376" s="36" t="s">
        <v>108</v>
      </c>
      <c r="D1376" s="36" t="s">
        <v>599</v>
      </c>
      <c r="E1376" s="211" t="s">
        <v>547</v>
      </c>
      <c r="F1376" s="211"/>
      <c r="G1376" s="35" t="s">
        <v>110</v>
      </c>
      <c r="H1376" s="34">
        <v>7.3370000000000005E-2</v>
      </c>
      <c r="I1376" s="33" t="s">
        <v>598</v>
      </c>
      <c r="J1376" s="32" t="s">
        <v>1021</v>
      </c>
    </row>
    <row r="1377" spans="1:10" ht="24" customHeight="1" x14ac:dyDescent="0.25">
      <c r="A1377" s="36" t="s">
        <v>550</v>
      </c>
      <c r="B1377" s="37" t="s">
        <v>596</v>
      </c>
      <c r="C1377" s="36" t="s">
        <v>108</v>
      </c>
      <c r="D1377" s="36" t="s">
        <v>595</v>
      </c>
      <c r="E1377" s="211" t="s">
        <v>547</v>
      </c>
      <c r="F1377" s="211"/>
      <c r="G1377" s="35" t="s">
        <v>110</v>
      </c>
      <c r="H1377" s="34">
        <v>9.2E-5</v>
      </c>
      <c r="I1377" s="33" t="s">
        <v>594</v>
      </c>
      <c r="J1377" s="32" t="s">
        <v>545</v>
      </c>
    </row>
    <row r="1378" spans="1:10" ht="24" customHeight="1" x14ac:dyDescent="0.25">
      <c r="A1378" s="36" t="s">
        <v>550</v>
      </c>
      <c r="B1378" s="37" t="s">
        <v>593</v>
      </c>
      <c r="C1378" s="36" t="s">
        <v>108</v>
      </c>
      <c r="D1378" s="36" t="s">
        <v>592</v>
      </c>
      <c r="E1378" s="211" t="s">
        <v>547</v>
      </c>
      <c r="F1378" s="211"/>
      <c r="G1378" s="35" t="s">
        <v>110</v>
      </c>
      <c r="H1378" s="34">
        <v>1.3799999999999999E-4</v>
      </c>
      <c r="I1378" s="33" t="s">
        <v>591</v>
      </c>
      <c r="J1378" s="32" t="s">
        <v>545</v>
      </c>
    </row>
    <row r="1379" spans="1:10" ht="24" customHeight="1" x14ac:dyDescent="0.25">
      <c r="A1379" s="36" t="s">
        <v>550</v>
      </c>
      <c r="B1379" s="37" t="s">
        <v>590</v>
      </c>
      <c r="C1379" s="36" t="s">
        <v>108</v>
      </c>
      <c r="D1379" s="36" t="s">
        <v>589</v>
      </c>
      <c r="E1379" s="211" t="s">
        <v>547</v>
      </c>
      <c r="F1379" s="211"/>
      <c r="G1379" s="35" t="s">
        <v>110</v>
      </c>
      <c r="H1379" s="34">
        <v>4.1399999999999996E-3</v>
      </c>
      <c r="I1379" s="33" t="s">
        <v>588</v>
      </c>
      <c r="J1379" s="32" t="s">
        <v>620</v>
      </c>
    </row>
    <row r="1380" spans="1:10" ht="24" customHeight="1" x14ac:dyDescent="0.25">
      <c r="A1380" s="36" t="s">
        <v>550</v>
      </c>
      <c r="B1380" s="37" t="s">
        <v>587</v>
      </c>
      <c r="C1380" s="36" t="s">
        <v>108</v>
      </c>
      <c r="D1380" s="36" t="s">
        <v>586</v>
      </c>
      <c r="E1380" s="211" t="s">
        <v>547</v>
      </c>
      <c r="F1380" s="211"/>
      <c r="G1380" s="35" t="s">
        <v>585</v>
      </c>
      <c r="H1380" s="34">
        <v>7.36E-4</v>
      </c>
      <c r="I1380" s="33" t="s">
        <v>584</v>
      </c>
      <c r="J1380" s="32" t="s">
        <v>545</v>
      </c>
    </row>
    <row r="1381" spans="1:10" ht="24" customHeight="1" x14ac:dyDescent="0.25">
      <c r="A1381" s="36" t="s">
        <v>550</v>
      </c>
      <c r="B1381" s="37" t="s">
        <v>583</v>
      </c>
      <c r="C1381" s="36" t="s">
        <v>108</v>
      </c>
      <c r="D1381" s="36" t="s">
        <v>582</v>
      </c>
      <c r="E1381" s="211" t="s">
        <v>547</v>
      </c>
      <c r="F1381" s="211"/>
      <c r="G1381" s="35" t="s">
        <v>110</v>
      </c>
      <c r="H1381" s="34">
        <v>1.6559999999999999E-3</v>
      </c>
      <c r="I1381" s="33" t="s">
        <v>581</v>
      </c>
      <c r="J1381" s="32" t="s">
        <v>624</v>
      </c>
    </row>
    <row r="1382" spans="1:10" ht="25.95" customHeight="1" x14ac:dyDescent="0.25">
      <c r="A1382" s="36" t="s">
        <v>550</v>
      </c>
      <c r="B1382" s="37" t="s">
        <v>580</v>
      </c>
      <c r="C1382" s="36" t="s">
        <v>108</v>
      </c>
      <c r="D1382" s="36" t="s">
        <v>579</v>
      </c>
      <c r="E1382" s="211" t="s">
        <v>547</v>
      </c>
      <c r="F1382" s="211"/>
      <c r="G1382" s="35" t="s">
        <v>110</v>
      </c>
      <c r="H1382" s="34">
        <v>9.2E-5</v>
      </c>
      <c r="I1382" s="33" t="s">
        <v>578</v>
      </c>
      <c r="J1382" s="32" t="s">
        <v>620</v>
      </c>
    </row>
    <row r="1383" spans="1:10" ht="24" customHeight="1" x14ac:dyDescent="0.25">
      <c r="A1383" s="36" t="s">
        <v>550</v>
      </c>
      <c r="B1383" s="37" t="s">
        <v>577</v>
      </c>
      <c r="C1383" s="36" t="s">
        <v>108</v>
      </c>
      <c r="D1383" s="36" t="s">
        <v>576</v>
      </c>
      <c r="E1383" s="211" t="s">
        <v>547</v>
      </c>
      <c r="F1383" s="211"/>
      <c r="G1383" s="35" t="s">
        <v>110</v>
      </c>
      <c r="H1383" s="34">
        <v>4.6E-5</v>
      </c>
      <c r="I1383" s="33" t="s">
        <v>575</v>
      </c>
      <c r="J1383" s="32" t="s">
        <v>545</v>
      </c>
    </row>
    <row r="1384" spans="1:10" ht="25.95" customHeight="1" x14ac:dyDescent="0.25">
      <c r="A1384" s="36" t="s">
        <v>550</v>
      </c>
      <c r="B1384" s="37" t="s">
        <v>574</v>
      </c>
      <c r="C1384" s="36" t="s">
        <v>108</v>
      </c>
      <c r="D1384" s="36" t="s">
        <v>573</v>
      </c>
      <c r="E1384" s="211" t="s">
        <v>547</v>
      </c>
      <c r="F1384" s="211"/>
      <c r="G1384" s="35" t="s">
        <v>110</v>
      </c>
      <c r="H1384" s="34">
        <v>1.84E-4</v>
      </c>
      <c r="I1384" s="33" t="s">
        <v>572</v>
      </c>
      <c r="J1384" s="32" t="s">
        <v>545</v>
      </c>
    </row>
    <row r="1385" spans="1:10" ht="25.95" customHeight="1" x14ac:dyDescent="0.25">
      <c r="A1385" s="36" t="s">
        <v>550</v>
      </c>
      <c r="B1385" s="37" t="s">
        <v>1020</v>
      </c>
      <c r="C1385" s="36" t="s">
        <v>108</v>
      </c>
      <c r="D1385" s="36" t="s">
        <v>1019</v>
      </c>
      <c r="E1385" s="211" t="s">
        <v>547</v>
      </c>
      <c r="F1385" s="211"/>
      <c r="G1385" s="35" t="s">
        <v>110</v>
      </c>
      <c r="H1385" s="34">
        <v>1</v>
      </c>
      <c r="I1385" s="33" t="s">
        <v>1018</v>
      </c>
      <c r="J1385" s="32" t="s">
        <v>1018</v>
      </c>
    </row>
    <row r="1386" spans="1:10" ht="24" customHeight="1" x14ac:dyDescent="0.25">
      <c r="A1386" s="36" t="s">
        <v>550</v>
      </c>
      <c r="B1386" s="37" t="s">
        <v>970</v>
      </c>
      <c r="C1386" s="36" t="s">
        <v>108</v>
      </c>
      <c r="D1386" s="36" t="s">
        <v>969</v>
      </c>
      <c r="E1386" s="211" t="s">
        <v>547</v>
      </c>
      <c r="F1386" s="211"/>
      <c r="G1386" s="35" t="s">
        <v>110</v>
      </c>
      <c r="H1386" s="34">
        <v>1.84E-4</v>
      </c>
      <c r="I1386" s="33" t="s">
        <v>968</v>
      </c>
      <c r="J1386" s="32" t="s">
        <v>545</v>
      </c>
    </row>
    <row r="1387" spans="1:10" ht="24" customHeight="1" x14ac:dyDescent="0.25">
      <c r="A1387" s="36" t="s">
        <v>550</v>
      </c>
      <c r="B1387" s="37" t="s">
        <v>967</v>
      </c>
      <c r="C1387" s="36" t="s">
        <v>108</v>
      </c>
      <c r="D1387" s="36" t="s">
        <v>966</v>
      </c>
      <c r="E1387" s="211" t="s">
        <v>547</v>
      </c>
      <c r="F1387" s="211"/>
      <c r="G1387" s="35" t="s">
        <v>110</v>
      </c>
      <c r="H1387" s="34">
        <v>1.84E-4</v>
      </c>
      <c r="I1387" s="33" t="s">
        <v>965</v>
      </c>
      <c r="J1387" s="32" t="s">
        <v>545</v>
      </c>
    </row>
    <row r="1388" spans="1:10" ht="24" customHeight="1" x14ac:dyDescent="0.25">
      <c r="A1388" s="36" t="s">
        <v>550</v>
      </c>
      <c r="B1388" s="37" t="s">
        <v>964</v>
      </c>
      <c r="C1388" s="36" t="s">
        <v>108</v>
      </c>
      <c r="D1388" s="36" t="s">
        <v>963</v>
      </c>
      <c r="E1388" s="211" t="s">
        <v>547</v>
      </c>
      <c r="F1388" s="211"/>
      <c r="G1388" s="35" t="s">
        <v>110</v>
      </c>
      <c r="H1388" s="34">
        <v>2.7599999999999999E-4</v>
      </c>
      <c r="I1388" s="33" t="s">
        <v>962</v>
      </c>
      <c r="J1388" s="32" t="s">
        <v>620</v>
      </c>
    </row>
    <row r="1389" spans="1:10" ht="24" customHeight="1" x14ac:dyDescent="0.25">
      <c r="A1389" s="36" t="s">
        <v>550</v>
      </c>
      <c r="B1389" s="37" t="s">
        <v>961</v>
      </c>
      <c r="C1389" s="36" t="s">
        <v>108</v>
      </c>
      <c r="D1389" s="36" t="s">
        <v>960</v>
      </c>
      <c r="E1389" s="211" t="s">
        <v>547</v>
      </c>
      <c r="F1389" s="211"/>
      <c r="G1389" s="35" t="s">
        <v>110</v>
      </c>
      <c r="H1389" s="34">
        <v>5.0600000000000005E-4</v>
      </c>
      <c r="I1389" s="33" t="s">
        <v>959</v>
      </c>
      <c r="J1389" s="32" t="s">
        <v>620</v>
      </c>
    </row>
    <row r="1390" spans="1:10" ht="24" customHeight="1" x14ac:dyDescent="0.25">
      <c r="A1390" s="36" t="s">
        <v>550</v>
      </c>
      <c r="B1390" s="37" t="s">
        <v>958</v>
      </c>
      <c r="C1390" s="36" t="s">
        <v>108</v>
      </c>
      <c r="D1390" s="36" t="s">
        <v>957</v>
      </c>
      <c r="E1390" s="211" t="s">
        <v>547</v>
      </c>
      <c r="F1390" s="211"/>
      <c r="G1390" s="35" t="s">
        <v>110</v>
      </c>
      <c r="H1390" s="34">
        <v>4.6E-5</v>
      </c>
      <c r="I1390" s="33" t="s">
        <v>956</v>
      </c>
      <c r="J1390" s="32" t="s">
        <v>545</v>
      </c>
    </row>
    <row r="1391" spans="1:10" ht="24" customHeight="1" x14ac:dyDescent="0.25">
      <c r="A1391" s="36" t="s">
        <v>550</v>
      </c>
      <c r="B1391" s="37" t="s">
        <v>955</v>
      </c>
      <c r="C1391" s="36" t="s">
        <v>108</v>
      </c>
      <c r="D1391" s="36" t="s">
        <v>954</v>
      </c>
      <c r="E1391" s="211" t="s">
        <v>547</v>
      </c>
      <c r="F1391" s="211"/>
      <c r="G1391" s="35" t="s">
        <v>110</v>
      </c>
      <c r="H1391" s="34">
        <v>4.6E-5</v>
      </c>
      <c r="I1391" s="33" t="s">
        <v>953</v>
      </c>
      <c r="J1391" s="32" t="s">
        <v>545</v>
      </c>
    </row>
    <row r="1392" spans="1:10" ht="24" customHeight="1" x14ac:dyDescent="0.25">
      <c r="A1392" s="36" t="s">
        <v>550</v>
      </c>
      <c r="B1392" s="37" t="s">
        <v>952</v>
      </c>
      <c r="C1392" s="36" t="s">
        <v>108</v>
      </c>
      <c r="D1392" s="36" t="s">
        <v>951</v>
      </c>
      <c r="E1392" s="211" t="s">
        <v>547</v>
      </c>
      <c r="F1392" s="211"/>
      <c r="G1392" s="35" t="s">
        <v>110</v>
      </c>
      <c r="H1392" s="34">
        <v>3.2200000000000002E-4</v>
      </c>
      <c r="I1392" s="33" t="s">
        <v>950</v>
      </c>
      <c r="J1392" s="32" t="s">
        <v>545</v>
      </c>
    </row>
    <row r="1393" spans="1:10" ht="24" customHeight="1" x14ac:dyDescent="0.25">
      <c r="A1393" s="36" t="s">
        <v>550</v>
      </c>
      <c r="B1393" s="37" t="s">
        <v>567</v>
      </c>
      <c r="C1393" s="36" t="s">
        <v>108</v>
      </c>
      <c r="D1393" s="36" t="s">
        <v>566</v>
      </c>
      <c r="E1393" s="211" t="s">
        <v>565</v>
      </c>
      <c r="F1393" s="211"/>
      <c r="G1393" s="35" t="s">
        <v>564</v>
      </c>
      <c r="H1393" s="34">
        <v>0.46</v>
      </c>
      <c r="I1393" s="33" t="s">
        <v>563</v>
      </c>
      <c r="J1393" s="32" t="s">
        <v>1017</v>
      </c>
    </row>
    <row r="1394" spans="1:10" x14ac:dyDescent="0.25">
      <c r="A1394" s="31"/>
      <c r="B1394" s="31"/>
      <c r="C1394" s="31"/>
      <c r="D1394" s="31"/>
      <c r="E1394" s="31" t="s">
        <v>544</v>
      </c>
      <c r="F1394" s="30">
        <v>11.59</v>
      </c>
      <c r="G1394" s="31" t="s">
        <v>543</v>
      </c>
      <c r="H1394" s="30">
        <v>0</v>
      </c>
      <c r="I1394" s="31" t="s">
        <v>542</v>
      </c>
      <c r="J1394" s="30">
        <v>11.59</v>
      </c>
    </row>
    <row r="1395" spans="1:10" x14ac:dyDescent="0.25">
      <c r="A1395" s="31"/>
      <c r="B1395" s="31"/>
      <c r="C1395" s="31"/>
      <c r="D1395" s="31"/>
      <c r="E1395" s="31" t="s">
        <v>541</v>
      </c>
      <c r="F1395" s="30">
        <v>7.47</v>
      </c>
      <c r="G1395" s="31"/>
      <c r="H1395" s="212" t="s">
        <v>540</v>
      </c>
      <c r="I1395" s="212"/>
      <c r="J1395" s="30">
        <v>42.23</v>
      </c>
    </row>
    <row r="1396" spans="1:10" ht="49.95" customHeight="1" thickBot="1" x14ac:dyDescent="0.3">
      <c r="A1396" s="19"/>
      <c r="B1396" s="19"/>
      <c r="C1396" s="19"/>
      <c r="D1396" s="19"/>
      <c r="E1396" s="19"/>
      <c r="F1396" s="19"/>
      <c r="G1396" s="19" t="s">
        <v>539</v>
      </c>
      <c r="H1396" s="29" t="s">
        <v>1016</v>
      </c>
      <c r="I1396" s="19" t="s">
        <v>537</v>
      </c>
      <c r="J1396" s="26">
        <v>126.69</v>
      </c>
    </row>
    <row r="1397" spans="1:10" ht="1.05" customHeight="1" thickTop="1" x14ac:dyDescent="0.25">
      <c r="A1397" s="28"/>
      <c r="B1397" s="28"/>
      <c r="C1397" s="28"/>
      <c r="D1397" s="28"/>
      <c r="E1397" s="28"/>
      <c r="F1397" s="28"/>
      <c r="G1397" s="28"/>
      <c r="H1397" s="28"/>
      <c r="I1397" s="28"/>
      <c r="J1397" s="28"/>
    </row>
    <row r="1398" spans="1:10" ht="18" customHeight="1" x14ac:dyDescent="0.25">
      <c r="A1398" s="24" t="s">
        <v>335</v>
      </c>
      <c r="B1398" s="23" t="s">
        <v>3</v>
      </c>
      <c r="C1398" s="24" t="s">
        <v>4</v>
      </c>
      <c r="D1398" s="24" t="s">
        <v>5</v>
      </c>
      <c r="E1398" s="157" t="s">
        <v>636</v>
      </c>
      <c r="F1398" s="157"/>
      <c r="G1398" s="38" t="s">
        <v>6</v>
      </c>
      <c r="H1398" s="23" t="s">
        <v>7</v>
      </c>
      <c r="I1398" s="23" t="s">
        <v>8</v>
      </c>
      <c r="J1398" s="23" t="s">
        <v>10</v>
      </c>
    </row>
    <row r="1399" spans="1:10" ht="39" customHeight="1" x14ac:dyDescent="0.25">
      <c r="A1399" s="48" t="s">
        <v>643</v>
      </c>
      <c r="B1399" s="49" t="s">
        <v>336</v>
      </c>
      <c r="C1399" s="48" t="s">
        <v>22</v>
      </c>
      <c r="D1399" s="48" t="s">
        <v>337</v>
      </c>
      <c r="E1399" s="213" t="s">
        <v>1015</v>
      </c>
      <c r="F1399" s="213"/>
      <c r="G1399" s="47" t="s">
        <v>36</v>
      </c>
      <c r="H1399" s="46">
        <v>1</v>
      </c>
      <c r="I1399" s="45">
        <v>45.51</v>
      </c>
      <c r="J1399" s="45">
        <v>45.51</v>
      </c>
    </row>
    <row r="1400" spans="1:10" ht="25.95" customHeight="1" x14ac:dyDescent="0.25">
      <c r="A1400" s="43" t="s">
        <v>686</v>
      </c>
      <c r="B1400" s="44" t="s">
        <v>948</v>
      </c>
      <c r="C1400" s="43" t="s">
        <v>22</v>
      </c>
      <c r="D1400" s="43" t="s">
        <v>947</v>
      </c>
      <c r="E1400" s="215" t="s">
        <v>683</v>
      </c>
      <c r="F1400" s="215"/>
      <c r="G1400" s="42" t="s">
        <v>654</v>
      </c>
      <c r="H1400" s="41">
        <v>0.35730000000000001</v>
      </c>
      <c r="I1400" s="40">
        <v>18.11</v>
      </c>
      <c r="J1400" s="40">
        <v>6.47</v>
      </c>
    </row>
    <row r="1401" spans="1:10" ht="64.95" customHeight="1" x14ac:dyDescent="0.25">
      <c r="A1401" s="43" t="s">
        <v>686</v>
      </c>
      <c r="B1401" s="44" t="s">
        <v>1014</v>
      </c>
      <c r="C1401" s="43" t="s">
        <v>22</v>
      </c>
      <c r="D1401" s="43" t="s">
        <v>1013</v>
      </c>
      <c r="E1401" s="215" t="s">
        <v>754</v>
      </c>
      <c r="F1401" s="215"/>
      <c r="G1401" s="42" t="s">
        <v>762</v>
      </c>
      <c r="H1401" s="41">
        <v>8.2699999999999996E-2</v>
      </c>
      <c r="I1401" s="40">
        <v>206.38</v>
      </c>
      <c r="J1401" s="40">
        <v>17.059999999999999</v>
      </c>
    </row>
    <row r="1402" spans="1:10" ht="25.95" customHeight="1" x14ac:dyDescent="0.25">
      <c r="A1402" s="43" t="s">
        <v>686</v>
      </c>
      <c r="B1402" s="44" t="s">
        <v>999</v>
      </c>
      <c r="C1402" s="43" t="s">
        <v>22</v>
      </c>
      <c r="D1402" s="43" t="s">
        <v>998</v>
      </c>
      <c r="E1402" s="215" t="s">
        <v>683</v>
      </c>
      <c r="F1402" s="215"/>
      <c r="G1402" s="42" t="s">
        <v>654</v>
      </c>
      <c r="H1402" s="41">
        <v>6.1400000000000003E-2</v>
      </c>
      <c r="I1402" s="40">
        <v>15.36</v>
      </c>
      <c r="J1402" s="40">
        <v>0.94</v>
      </c>
    </row>
    <row r="1403" spans="1:10" ht="64.95" customHeight="1" x14ac:dyDescent="0.25">
      <c r="A1403" s="43" t="s">
        <v>686</v>
      </c>
      <c r="B1403" s="44" t="s">
        <v>1012</v>
      </c>
      <c r="C1403" s="43" t="s">
        <v>22</v>
      </c>
      <c r="D1403" s="43" t="s">
        <v>1011</v>
      </c>
      <c r="E1403" s="215" t="s">
        <v>754</v>
      </c>
      <c r="F1403" s="215"/>
      <c r="G1403" s="42" t="s">
        <v>753</v>
      </c>
      <c r="H1403" s="41">
        <v>0.17549999999999999</v>
      </c>
      <c r="I1403" s="40">
        <v>52.2</v>
      </c>
      <c r="J1403" s="40">
        <v>9.16</v>
      </c>
    </row>
    <row r="1404" spans="1:10" ht="52.05" customHeight="1" x14ac:dyDescent="0.25">
      <c r="A1404" s="36" t="s">
        <v>550</v>
      </c>
      <c r="B1404" s="37" t="s">
        <v>1010</v>
      </c>
      <c r="C1404" s="36" t="s">
        <v>22</v>
      </c>
      <c r="D1404" s="36" t="s">
        <v>1009</v>
      </c>
      <c r="E1404" s="211" t="s">
        <v>547</v>
      </c>
      <c r="F1404" s="211"/>
      <c r="G1404" s="35" t="s">
        <v>36</v>
      </c>
      <c r="H1404" s="34">
        <v>1</v>
      </c>
      <c r="I1404" s="33">
        <v>9.9</v>
      </c>
      <c r="J1404" s="33">
        <v>9.9</v>
      </c>
    </row>
    <row r="1405" spans="1:10" ht="39" customHeight="1" x14ac:dyDescent="0.25">
      <c r="A1405" s="36" t="s">
        <v>550</v>
      </c>
      <c r="B1405" s="37" t="s">
        <v>1008</v>
      </c>
      <c r="C1405" s="36" t="s">
        <v>22</v>
      </c>
      <c r="D1405" s="36" t="s">
        <v>1007</v>
      </c>
      <c r="E1405" s="211" t="s">
        <v>547</v>
      </c>
      <c r="F1405" s="211"/>
      <c r="G1405" s="35" t="s">
        <v>36</v>
      </c>
      <c r="H1405" s="34">
        <v>1</v>
      </c>
      <c r="I1405" s="33">
        <v>1.98</v>
      </c>
      <c r="J1405" s="33">
        <v>1.98</v>
      </c>
    </row>
    <row r="1406" spans="1:10" x14ac:dyDescent="0.25">
      <c r="A1406" s="31"/>
      <c r="B1406" s="31"/>
      <c r="C1406" s="31"/>
      <c r="D1406" s="31"/>
      <c r="E1406" s="31" t="s">
        <v>544</v>
      </c>
      <c r="F1406" s="30">
        <v>10.56</v>
      </c>
      <c r="G1406" s="31" t="s">
        <v>543</v>
      </c>
      <c r="H1406" s="30">
        <v>0</v>
      </c>
      <c r="I1406" s="31" t="s">
        <v>542</v>
      </c>
      <c r="J1406" s="30">
        <v>10.56</v>
      </c>
    </row>
    <row r="1407" spans="1:10" x14ac:dyDescent="0.25">
      <c r="A1407" s="31"/>
      <c r="B1407" s="31"/>
      <c r="C1407" s="31"/>
      <c r="D1407" s="31"/>
      <c r="E1407" s="31" t="s">
        <v>541</v>
      </c>
      <c r="F1407" s="30">
        <v>9.7799999999999994</v>
      </c>
      <c r="G1407" s="31"/>
      <c r="H1407" s="212" t="s">
        <v>540</v>
      </c>
      <c r="I1407" s="212"/>
      <c r="J1407" s="30">
        <v>55.29</v>
      </c>
    </row>
    <row r="1408" spans="1:10" ht="49.95" customHeight="1" thickBot="1" x14ac:dyDescent="0.3">
      <c r="A1408" s="19"/>
      <c r="B1408" s="19"/>
      <c r="C1408" s="19"/>
      <c r="D1408" s="19"/>
      <c r="E1408" s="19"/>
      <c r="F1408" s="19"/>
      <c r="G1408" s="19" t="s">
        <v>539</v>
      </c>
      <c r="H1408" s="29" t="s">
        <v>538</v>
      </c>
      <c r="I1408" s="19" t="s">
        <v>537</v>
      </c>
      <c r="J1408" s="26">
        <v>55.29</v>
      </c>
    </row>
    <row r="1409" spans="1:10" ht="1.05" customHeight="1" thickTop="1" x14ac:dyDescent="0.25">
      <c r="A1409" s="28"/>
      <c r="B1409" s="28"/>
      <c r="C1409" s="28"/>
      <c r="D1409" s="28"/>
      <c r="E1409" s="28"/>
      <c r="F1409" s="28"/>
      <c r="G1409" s="28"/>
      <c r="H1409" s="28"/>
      <c r="I1409" s="28"/>
      <c r="J1409" s="28"/>
    </row>
    <row r="1410" spans="1:10" ht="18" customHeight="1" x14ac:dyDescent="0.25">
      <c r="A1410" s="24" t="s">
        <v>338</v>
      </c>
      <c r="B1410" s="23" t="s">
        <v>3</v>
      </c>
      <c r="C1410" s="24" t="s">
        <v>4</v>
      </c>
      <c r="D1410" s="24" t="s">
        <v>5</v>
      </c>
      <c r="E1410" s="157" t="s">
        <v>636</v>
      </c>
      <c r="F1410" s="157"/>
      <c r="G1410" s="38" t="s">
        <v>6</v>
      </c>
      <c r="H1410" s="23" t="s">
        <v>7</v>
      </c>
      <c r="I1410" s="23" t="s">
        <v>8</v>
      </c>
      <c r="J1410" s="23" t="s">
        <v>10</v>
      </c>
    </row>
    <row r="1411" spans="1:10" ht="24" customHeight="1" x14ac:dyDescent="0.25">
      <c r="A1411" s="48" t="s">
        <v>643</v>
      </c>
      <c r="B1411" s="49" t="s">
        <v>339</v>
      </c>
      <c r="C1411" s="48" t="s">
        <v>34</v>
      </c>
      <c r="D1411" s="48" t="s">
        <v>340</v>
      </c>
      <c r="E1411" s="213" t="s">
        <v>1006</v>
      </c>
      <c r="F1411" s="213"/>
      <c r="G1411" s="47" t="s">
        <v>36</v>
      </c>
      <c r="H1411" s="46">
        <v>1</v>
      </c>
      <c r="I1411" s="45">
        <v>17.93</v>
      </c>
      <c r="J1411" s="45">
        <v>17.93</v>
      </c>
    </row>
    <row r="1412" spans="1:10" ht="24" customHeight="1" x14ac:dyDescent="0.25">
      <c r="A1412" s="36" t="s">
        <v>550</v>
      </c>
      <c r="B1412" s="37" t="s">
        <v>1005</v>
      </c>
      <c r="C1412" s="36" t="s">
        <v>34</v>
      </c>
      <c r="D1412" s="36" t="s">
        <v>1004</v>
      </c>
      <c r="E1412" s="211" t="s">
        <v>547</v>
      </c>
      <c r="F1412" s="211"/>
      <c r="G1412" s="35" t="s">
        <v>36</v>
      </c>
      <c r="H1412" s="34">
        <v>1</v>
      </c>
      <c r="I1412" s="33">
        <v>6.3</v>
      </c>
      <c r="J1412" s="33">
        <v>6.3</v>
      </c>
    </row>
    <row r="1413" spans="1:10" ht="24" customHeight="1" x14ac:dyDescent="0.25">
      <c r="A1413" s="36" t="s">
        <v>550</v>
      </c>
      <c r="B1413" s="37" t="s">
        <v>914</v>
      </c>
      <c r="C1413" s="36" t="s">
        <v>34</v>
      </c>
      <c r="D1413" s="36" t="s">
        <v>913</v>
      </c>
      <c r="E1413" s="211" t="s">
        <v>565</v>
      </c>
      <c r="F1413" s="211"/>
      <c r="G1413" s="35" t="s">
        <v>654</v>
      </c>
      <c r="H1413" s="34">
        <v>0.39200000000000002</v>
      </c>
      <c r="I1413" s="33">
        <v>13.67</v>
      </c>
      <c r="J1413" s="33">
        <v>5.35</v>
      </c>
    </row>
    <row r="1414" spans="1:10" ht="24" customHeight="1" x14ac:dyDescent="0.25">
      <c r="A1414" s="36" t="s">
        <v>550</v>
      </c>
      <c r="B1414" s="37" t="s">
        <v>916</v>
      </c>
      <c r="C1414" s="36" t="s">
        <v>34</v>
      </c>
      <c r="D1414" s="36" t="s">
        <v>915</v>
      </c>
      <c r="E1414" s="211" t="s">
        <v>547</v>
      </c>
      <c r="F1414" s="211"/>
      <c r="G1414" s="35" t="s">
        <v>36</v>
      </c>
      <c r="H1414" s="34">
        <v>1.2E-2</v>
      </c>
      <c r="I1414" s="33">
        <v>39.979999999999997</v>
      </c>
      <c r="J1414" s="33">
        <v>0.47</v>
      </c>
    </row>
    <row r="1415" spans="1:10" ht="24" customHeight="1" x14ac:dyDescent="0.25">
      <c r="A1415" s="36" t="s">
        <v>550</v>
      </c>
      <c r="B1415" s="37" t="s">
        <v>912</v>
      </c>
      <c r="C1415" s="36" t="s">
        <v>34</v>
      </c>
      <c r="D1415" s="36" t="s">
        <v>911</v>
      </c>
      <c r="E1415" s="211" t="s">
        <v>565</v>
      </c>
      <c r="F1415" s="211"/>
      <c r="G1415" s="35" t="s">
        <v>654</v>
      </c>
      <c r="H1415" s="34">
        <v>0.39200000000000002</v>
      </c>
      <c r="I1415" s="33">
        <v>14.83</v>
      </c>
      <c r="J1415" s="33">
        <v>5.81</v>
      </c>
    </row>
    <row r="1416" spans="1:10" x14ac:dyDescent="0.25">
      <c r="A1416" s="31"/>
      <c r="B1416" s="31"/>
      <c r="C1416" s="31"/>
      <c r="D1416" s="31"/>
      <c r="E1416" s="31" t="s">
        <v>544</v>
      </c>
      <c r="F1416" s="30">
        <v>11.16</v>
      </c>
      <c r="G1416" s="31" t="s">
        <v>543</v>
      </c>
      <c r="H1416" s="30">
        <v>0</v>
      </c>
      <c r="I1416" s="31" t="s">
        <v>542</v>
      </c>
      <c r="J1416" s="30">
        <v>11.16</v>
      </c>
    </row>
    <row r="1417" spans="1:10" x14ac:dyDescent="0.25">
      <c r="A1417" s="31"/>
      <c r="B1417" s="31"/>
      <c r="C1417" s="31"/>
      <c r="D1417" s="31"/>
      <c r="E1417" s="31" t="s">
        <v>541</v>
      </c>
      <c r="F1417" s="30">
        <v>3.85</v>
      </c>
      <c r="G1417" s="31"/>
      <c r="H1417" s="212" t="s">
        <v>540</v>
      </c>
      <c r="I1417" s="212"/>
      <c r="J1417" s="30">
        <v>21.78</v>
      </c>
    </row>
    <row r="1418" spans="1:10" ht="49.95" customHeight="1" thickBot="1" x14ac:dyDescent="0.3">
      <c r="A1418" s="19"/>
      <c r="B1418" s="19"/>
      <c r="C1418" s="19"/>
      <c r="D1418" s="19"/>
      <c r="E1418" s="19"/>
      <c r="F1418" s="19"/>
      <c r="G1418" s="19" t="s">
        <v>539</v>
      </c>
      <c r="H1418" s="29" t="s">
        <v>1003</v>
      </c>
      <c r="I1418" s="19" t="s">
        <v>537</v>
      </c>
      <c r="J1418" s="26">
        <v>740.52</v>
      </c>
    </row>
    <row r="1419" spans="1:10" ht="1.05" customHeight="1" thickTop="1" x14ac:dyDescent="0.25">
      <c r="A1419" s="28"/>
      <c r="B1419" s="28"/>
      <c r="C1419" s="28"/>
      <c r="D1419" s="28"/>
      <c r="E1419" s="28"/>
      <c r="F1419" s="28"/>
      <c r="G1419" s="28"/>
      <c r="H1419" s="28"/>
      <c r="I1419" s="28"/>
      <c r="J1419" s="28"/>
    </row>
    <row r="1420" spans="1:10" ht="18" customHeight="1" x14ac:dyDescent="0.25">
      <c r="A1420" s="24" t="s">
        <v>341</v>
      </c>
      <c r="B1420" s="23" t="s">
        <v>3</v>
      </c>
      <c r="C1420" s="24" t="s">
        <v>4</v>
      </c>
      <c r="D1420" s="24" t="s">
        <v>5</v>
      </c>
      <c r="E1420" s="157" t="s">
        <v>636</v>
      </c>
      <c r="F1420" s="157"/>
      <c r="G1420" s="38" t="s">
        <v>6</v>
      </c>
      <c r="H1420" s="23" t="s">
        <v>7</v>
      </c>
      <c r="I1420" s="23" t="s">
        <v>8</v>
      </c>
      <c r="J1420" s="23" t="s">
        <v>10</v>
      </c>
    </row>
    <row r="1421" spans="1:10" ht="24" customHeight="1" x14ac:dyDescent="0.25">
      <c r="A1421" s="48" t="s">
        <v>643</v>
      </c>
      <c r="B1421" s="49" t="s">
        <v>342</v>
      </c>
      <c r="C1421" s="48" t="s">
        <v>252</v>
      </c>
      <c r="D1421" s="48" t="s">
        <v>343</v>
      </c>
      <c r="E1421" s="213">
        <v>0</v>
      </c>
      <c r="F1421" s="213"/>
      <c r="G1421" s="47" t="s">
        <v>36</v>
      </c>
      <c r="H1421" s="46">
        <v>1</v>
      </c>
      <c r="I1421" s="45">
        <v>20.190000000000001</v>
      </c>
      <c r="J1421" s="45">
        <v>20.190000000000001</v>
      </c>
    </row>
    <row r="1422" spans="1:10" ht="24" customHeight="1" x14ac:dyDescent="0.25">
      <c r="A1422" s="36" t="s">
        <v>550</v>
      </c>
      <c r="B1422" s="37" t="s">
        <v>941</v>
      </c>
      <c r="C1422" s="36" t="s">
        <v>252</v>
      </c>
      <c r="D1422" s="36" t="s">
        <v>940</v>
      </c>
      <c r="E1422" s="211" t="s">
        <v>547</v>
      </c>
      <c r="F1422" s="211"/>
      <c r="G1422" s="35" t="s">
        <v>53</v>
      </c>
      <c r="H1422" s="34">
        <v>3.4000000000000002E-2</v>
      </c>
      <c r="I1422" s="33">
        <v>47.11</v>
      </c>
      <c r="J1422" s="33">
        <v>1.6</v>
      </c>
    </row>
    <row r="1423" spans="1:10" ht="24" customHeight="1" x14ac:dyDescent="0.25">
      <c r="A1423" s="36" t="s">
        <v>550</v>
      </c>
      <c r="B1423" s="37" t="s">
        <v>935</v>
      </c>
      <c r="C1423" s="36" t="s">
        <v>252</v>
      </c>
      <c r="D1423" s="36" t="s">
        <v>934</v>
      </c>
      <c r="E1423" s="211" t="s">
        <v>565</v>
      </c>
      <c r="F1423" s="211"/>
      <c r="G1423" s="35" t="s">
        <v>654</v>
      </c>
      <c r="H1423" s="34">
        <v>0.18</v>
      </c>
      <c r="I1423" s="33">
        <v>15.85</v>
      </c>
      <c r="J1423" s="33">
        <v>2.85</v>
      </c>
    </row>
    <row r="1424" spans="1:10" ht="24" customHeight="1" x14ac:dyDescent="0.25">
      <c r="A1424" s="36" t="s">
        <v>550</v>
      </c>
      <c r="B1424" s="37" t="s">
        <v>1002</v>
      </c>
      <c r="C1424" s="36" t="s">
        <v>252</v>
      </c>
      <c r="D1424" s="36" t="s">
        <v>1001</v>
      </c>
      <c r="E1424" s="211" t="s">
        <v>547</v>
      </c>
      <c r="F1424" s="211"/>
      <c r="G1424" s="35" t="s">
        <v>36</v>
      </c>
      <c r="H1424" s="34">
        <v>1</v>
      </c>
      <c r="I1424" s="33">
        <v>9.86</v>
      </c>
      <c r="J1424" s="33">
        <v>9.86</v>
      </c>
    </row>
    <row r="1425" spans="1:10" ht="24" customHeight="1" x14ac:dyDescent="0.25">
      <c r="A1425" s="36" t="s">
        <v>550</v>
      </c>
      <c r="B1425" s="37" t="s">
        <v>943</v>
      </c>
      <c r="C1425" s="36" t="s">
        <v>252</v>
      </c>
      <c r="D1425" s="36" t="s">
        <v>942</v>
      </c>
      <c r="E1425" s="211" t="s">
        <v>547</v>
      </c>
      <c r="F1425" s="211"/>
      <c r="G1425" s="35" t="s">
        <v>791</v>
      </c>
      <c r="H1425" s="34">
        <v>5.1999999999999998E-2</v>
      </c>
      <c r="I1425" s="33">
        <v>45.38</v>
      </c>
      <c r="J1425" s="33">
        <v>2.35</v>
      </c>
    </row>
    <row r="1426" spans="1:10" ht="24" customHeight="1" x14ac:dyDescent="0.25">
      <c r="A1426" s="36" t="s">
        <v>550</v>
      </c>
      <c r="B1426" s="37" t="s">
        <v>939</v>
      </c>
      <c r="C1426" s="36" t="s">
        <v>252</v>
      </c>
      <c r="D1426" s="36" t="s">
        <v>938</v>
      </c>
      <c r="E1426" s="211" t="s">
        <v>565</v>
      </c>
      <c r="F1426" s="211"/>
      <c r="G1426" s="35" t="s">
        <v>654</v>
      </c>
      <c r="H1426" s="34">
        <v>0.18</v>
      </c>
      <c r="I1426" s="33">
        <v>19.66</v>
      </c>
      <c r="J1426" s="33">
        <v>3.53</v>
      </c>
    </row>
    <row r="1427" spans="1:10" x14ac:dyDescent="0.25">
      <c r="A1427" s="31"/>
      <c r="B1427" s="31"/>
      <c r="C1427" s="31"/>
      <c r="D1427" s="31"/>
      <c r="E1427" s="31" t="s">
        <v>544</v>
      </c>
      <c r="F1427" s="30">
        <v>6.38</v>
      </c>
      <c r="G1427" s="31" t="s">
        <v>543</v>
      </c>
      <c r="H1427" s="30">
        <v>0</v>
      </c>
      <c r="I1427" s="31" t="s">
        <v>542</v>
      </c>
      <c r="J1427" s="30">
        <v>6.38</v>
      </c>
    </row>
    <row r="1428" spans="1:10" x14ac:dyDescent="0.25">
      <c r="A1428" s="31"/>
      <c r="B1428" s="31"/>
      <c r="C1428" s="31"/>
      <c r="D1428" s="31"/>
      <c r="E1428" s="31" t="s">
        <v>541</v>
      </c>
      <c r="F1428" s="30">
        <v>4.34</v>
      </c>
      <c r="G1428" s="31"/>
      <c r="H1428" s="212" t="s">
        <v>540</v>
      </c>
      <c r="I1428" s="212"/>
      <c r="J1428" s="30">
        <v>24.53</v>
      </c>
    </row>
    <row r="1429" spans="1:10" ht="49.95" customHeight="1" thickBot="1" x14ac:dyDescent="0.3">
      <c r="A1429" s="19"/>
      <c r="B1429" s="19"/>
      <c r="C1429" s="19"/>
      <c r="D1429" s="19"/>
      <c r="E1429" s="19"/>
      <c r="F1429" s="19"/>
      <c r="G1429" s="19" t="s">
        <v>539</v>
      </c>
      <c r="H1429" s="29" t="s">
        <v>538</v>
      </c>
      <c r="I1429" s="19" t="s">
        <v>537</v>
      </c>
      <c r="J1429" s="26">
        <v>24.53</v>
      </c>
    </row>
    <row r="1430" spans="1:10" ht="1.05" customHeight="1" thickTop="1" x14ac:dyDescent="0.25">
      <c r="A1430" s="28"/>
      <c r="B1430" s="28"/>
      <c r="C1430" s="28"/>
      <c r="D1430" s="28"/>
      <c r="E1430" s="28"/>
      <c r="F1430" s="28"/>
      <c r="G1430" s="28"/>
      <c r="H1430" s="28"/>
      <c r="I1430" s="28"/>
      <c r="J1430" s="28"/>
    </row>
    <row r="1431" spans="1:10" ht="18" customHeight="1" x14ac:dyDescent="0.25">
      <c r="A1431" s="24" t="s">
        <v>344</v>
      </c>
      <c r="B1431" s="23" t="s">
        <v>3</v>
      </c>
      <c r="C1431" s="24" t="s">
        <v>4</v>
      </c>
      <c r="D1431" s="24" t="s">
        <v>5</v>
      </c>
      <c r="E1431" s="157" t="s">
        <v>636</v>
      </c>
      <c r="F1431" s="157"/>
      <c r="G1431" s="38" t="s">
        <v>6</v>
      </c>
      <c r="H1431" s="23" t="s">
        <v>7</v>
      </c>
      <c r="I1431" s="23" t="s">
        <v>8</v>
      </c>
      <c r="J1431" s="23" t="s">
        <v>10</v>
      </c>
    </row>
    <row r="1432" spans="1:10" ht="52.05" customHeight="1" x14ac:dyDescent="0.25">
      <c r="A1432" s="48" t="s">
        <v>643</v>
      </c>
      <c r="B1432" s="49" t="s">
        <v>345</v>
      </c>
      <c r="C1432" s="48" t="s">
        <v>22</v>
      </c>
      <c r="D1432" s="48" t="s">
        <v>346</v>
      </c>
      <c r="E1432" s="213" t="s">
        <v>1000</v>
      </c>
      <c r="F1432" s="213"/>
      <c r="G1432" s="47" t="s">
        <v>36</v>
      </c>
      <c r="H1432" s="46">
        <v>1</v>
      </c>
      <c r="I1432" s="45">
        <v>25.28</v>
      </c>
      <c r="J1432" s="45">
        <v>25.28</v>
      </c>
    </row>
    <row r="1433" spans="1:10" ht="25.95" customHeight="1" x14ac:dyDescent="0.25">
      <c r="A1433" s="43" t="s">
        <v>686</v>
      </c>
      <c r="B1433" s="44" t="s">
        <v>999</v>
      </c>
      <c r="C1433" s="43" t="s">
        <v>22</v>
      </c>
      <c r="D1433" s="43" t="s">
        <v>998</v>
      </c>
      <c r="E1433" s="215" t="s">
        <v>683</v>
      </c>
      <c r="F1433" s="215"/>
      <c r="G1433" s="42" t="s">
        <v>654</v>
      </c>
      <c r="H1433" s="41">
        <v>0.14480000000000001</v>
      </c>
      <c r="I1433" s="40">
        <v>15.36</v>
      </c>
      <c r="J1433" s="40">
        <v>2.2200000000000002</v>
      </c>
    </row>
    <row r="1434" spans="1:10" ht="25.95" customHeight="1" x14ac:dyDescent="0.25">
      <c r="A1434" s="43" t="s">
        <v>686</v>
      </c>
      <c r="B1434" s="44" t="s">
        <v>948</v>
      </c>
      <c r="C1434" s="43" t="s">
        <v>22</v>
      </c>
      <c r="D1434" s="43" t="s">
        <v>947</v>
      </c>
      <c r="E1434" s="215" t="s">
        <v>683</v>
      </c>
      <c r="F1434" s="215"/>
      <c r="G1434" s="42" t="s">
        <v>654</v>
      </c>
      <c r="H1434" s="41">
        <v>0.14480000000000001</v>
      </c>
      <c r="I1434" s="40">
        <v>18.11</v>
      </c>
      <c r="J1434" s="40">
        <v>2.62</v>
      </c>
    </row>
    <row r="1435" spans="1:10" ht="25.95" customHeight="1" x14ac:dyDescent="0.25">
      <c r="A1435" s="36" t="s">
        <v>550</v>
      </c>
      <c r="B1435" s="37" t="s">
        <v>997</v>
      </c>
      <c r="C1435" s="36" t="s">
        <v>22</v>
      </c>
      <c r="D1435" s="36" t="s">
        <v>996</v>
      </c>
      <c r="E1435" s="211" t="s">
        <v>547</v>
      </c>
      <c r="F1435" s="211"/>
      <c r="G1435" s="35" t="s">
        <v>36</v>
      </c>
      <c r="H1435" s="34">
        <v>1</v>
      </c>
      <c r="I1435" s="33">
        <v>12.88</v>
      </c>
      <c r="J1435" s="33">
        <v>12.88</v>
      </c>
    </row>
    <row r="1436" spans="1:10" ht="39" customHeight="1" x14ac:dyDescent="0.25">
      <c r="A1436" s="36" t="s">
        <v>550</v>
      </c>
      <c r="B1436" s="37" t="s">
        <v>995</v>
      </c>
      <c r="C1436" s="36" t="s">
        <v>22</v>
      </c>
      <c r="D1436" s="36" t="s">
        <v>994</v>
      </c>
      <c r="E1436" s="211" t="s">
        <v>547</v>
      </c>
      <c r="F1436" s="211"/>
      <c r="G1436" s="35" t="s">
        <v>36</v>
      </c>
      <c r="H1436" s="34">
        <v>0.115</v>
      </c>
      <c r="I1436" s="33">
        <v>15.35</v>
      </c>
      <c r="J1436" s="33">
        <v>1.76</v>
      </c>
    </row>
    <row r="1437" spans="1:10" ht="25.95" customHeight="1" x14ac:dyDescent="0.25">
      <c r="A1437" s="36" t="s">
        <v>550</v>
      </c>
      <c r="B1437" s="37" t="s">
        <v>993</v>
      </c>
      <c r="C1437" s="36" t="s">
        <v>22</v>
      </c>
      <c r="D1437" s="36" t="s">
        <v>992</v>
      </c>
      <c r="E1437" s="211" t="s">
        <v>547</v>
      </c>
      <c r="F1437" s="211"/>
      <c r="G1437" s="35" t="s">
        <v>36</v>
      </c>
      <c r="H1437" s="34">
        <v>2</v>
      </c>
      <c r="I1437" s="33">
        <v>2.9</v>
      </c>
      <c r="J1437" s="33">
        <v>5.8</v>
      </c>
    </row>
    <row r="1438" spans="1:10" x14ac:dyDescent="0.25">
      <c r="A1438" s="31"/>
      <c r="B1438" s="31"/>
      <c r="C1438" s="31"/>
      <c r="D1438" s="31"/>
      <c r="E1438" s="31" t="s">
        <v>544</v>
      </c>
      <c r="F1438" s="30">
        <v>3.84</v>
      </c>
      <c r="G1438" s="31" t="s">
        <v>543</v>
      </c>
      <c r="H1438" s="30">
        <v>0</v>
      </c>
      <c r="I1438" s="31" t="s">
        <v>542</v>
      </c>
      <c r="J1438" s="30">
        <v>3.84</v>
      </c>
    </row>
    <row r="1439" spans="1:10" x14ac:dyDescent="0.25">
      <c r="A1439" s="31"/>
      <c r="B1439" s="31"/>
      <c r="C1439" s="31"/>
      <c r="D1439" s="31"/>
      <c r="E1439" s="31" t="s">
        <v>541</v>
      </c>
      <c r="F1439" s="30">
        <v>5.43</v>
      </c>
      <c r="G1439" s="31"/>
      <c r="H1439" s="212" t="s">
        <v>540</v>
      </c>
      <c r="I1439" s="212"/>
      <c r="J1439" s="30">
        <v>30.71</v>
      </c>
    </row>
    <row r="1440" spans="1:10" ht="49.95" customHeight="1" thickBot="1" x14ac:dyDescent="0.3">
      <c r="A1440" s="19"/>
      <c r="B1440" s="19"/>
      <c r="C1440" s="19"/>
      <c r="D1440" s="19"/>
      <c r="E1440" s="19"/>
      <c r="F1440" s="19"/>
      <c r="G1440" s="19" t="s">
        <v>539</v>
      </c>
      <c r="H1440" s="29" t="s">
        <v>991</v>
      </c>
      <c r="I1440" s="19" t="s">
        <v>537</v>
      </c>
      <c r="J1440" s="26">
        <v>737.04</v>
      </c>
    </row>
    <row r="1441" spans="1:10" ht="1.05" customHeight="1" thickTop="1" x14ac:dyDescent="0.25">
      <c r="A1441" s="28"/>
      <c r="B1441" s="28"/>
      <c r="C1441" s="28"/>
      <c r="D1441" s="28"/>
      <c r="E1441" s="28"/>
      <c r="F1441" s="28"/>
      <c r="G1441" s="28"/>
      <c r="H1441" s="28"/>
      <c r="I1441" s="28"/>
      <c r="J1441" s="28"/>
    </row>
    <row r="1442" spans="1:10" ht="18" customHeight="1" x14ac:dyDescent="0.25">
      <c r="A1442" s="24" t="s">
        <v>347</v>
      </c>
      <c r="B1442" s="23" t="s">
        <v>3</v>
      </c>
      <c r="C1442" s="24" t="s">
        <v>4</v>
      </c>
      <c r="D1442" s="24" t="s">
        <v>5</v>
      </c>
      <c r="E1442" s="157" t="s">
        <v>636</v>
      </c>
      <c r="F1442" s="157"/>
      <c r="G1442" s="38" t="s">
        <v>6</v>
      </c>
      <c r="H1442" s="23" t="s">
        <v>7</v>
      </c>
      <c r="I1442" s="23" t="s">
        <v>8</v>
      </c>
      <c r="J1442" s="23" t="s">
        <v>10</v>
      </c>
    </row>
    <row r="1443" spans="1:10" ht="24" customHeight="1" x14ac:dyDescent="0.25">
      <c r="A1443" s="48" t="s">
        <v>643</v>
      </c>
      <c r="B1443" s="49" t="s">
        <v>348</v>
      </c>
      <c r="C1443" s="48" t="s">
        <v>252</v>
      </c>
      <c r="D1443" s="48" t="s">
        <v>349</v>
      </c>
      <c r="E1443" s="213">
        <v>0</v>
      </c>
      <c r="F1443" s="213"/>
      <c r="G1443" s="47" t="s">
        <v>36</v>
      </c>
      <c r="H1443" s="46">
        <v>1</v>
      </c>
      <c r="I1443" s="45">
        <v>14.02</v>
      </c>
      <c r="J1443" s="45">
        <v>14.02</v>
      </c>
    </row>
    <row r="1444" spans="1:10" ht="24" customHeight="1" x14ac:dyDescent="0.25">
      <c r="A1444" s="36" t="s">
        <v>550</v>
      </c>
      <c r="B1444" s="37" t="s">
        <v>935</v>
      </c>
      <c r="C1444" s="36" t="s">
        <v>252</v>
      </c>
      <c r="D1444" s="36" t="s">
        <v>934</v>
      </c>
      <c r="E1444" s="211" t="s">
        <v>565</v>
      </c>
      <c r="F1444" s="211"/>
      <c r="G1444" s="35" t="s">
        <v>654</v>
      </c>
      <c r="H1444" s="34">
        <v>0.09</v>
      </c>
      <c r="I1444" s="33">
        <v>15.85</v>
      </c>
      <c r="J1444" s="33">
        <v>1.42</v>
      </c>
    </row>
    <row r="1445" spans="1:10" ht="24" customHeight="1" x14ac:dyDescent="0.25">
      <c r="A1445" s="36" t="s">
        <v>550</v>
      </c>
      <c r="B1445" s="37" t="s">
        <v>939</v>
      </c>
      <c r="C1445" s="36" t="s">
        <v>252</v>
      </c>
      <c r="D1445" s="36" t="s">
        <v>938</v>
      </c>
      <c r="E1445" s="211" t="s">
        <v>565</v>
      </c>
      <c r="F1445" s="211"/>
      <c r="G1445" s="35" t="s">
        <v>654</v>
      </c>
      <c r="H1445" s="34">
        <v>0.09</v>
      </c>
      <c r="I1445" s="33">
        <v>19.66</v>
      </c>
      <c r="J1445" s="33">
        <v>1.76</v>
      </c>
    </row>
    <row r="1446" spans="1:10" ht="24" customHeight="1" x14ac:dyDescent="0.25">
      <c r="A1446" s="36" t="s">
        <v>550</v>
      </c>
      <c r="B1446" s="37" t="s">
        <v>941</v>
      </c>
      <c r="C1446" s="36" t="s">
        <v>252</v>
      </c>
      <c r="D1446" s="36" t="s">
        <v>940</v>
      </c>
      <c r="E1446" s="211" t="s">
        <v>547</v>
      </c>
      <c r="F1446" s="211"/>
      <c r="G1446" s="35" t="s">
        <v>53</v>
      </c>
      <c r="H1446" s="34">
        <v>3.1E-2</v>
      </c>
      <c r="I1446" s="33">
        <v>47.11</v>
      </c>
      <c r="J1446" s="33">
        <v>1.46</v>
      </c>
    </row>
    <row r="1447" spans="1:10" ht="24" customHeight="1" x14ac:dyDescent="0.25">
      <c r="A1447" s="36" t="s">
        <v>550</v>
      </c>
      <c r="B1447" s="37" t="s">
        <v>943</v>
      </c>
      <c r="C1447" s="36" t="s">
        <v>252</v>
      </c>
      <c r="D1447" s="36" t="s">
        <v>942</v>
      </c>
      <c r="E1447" s="211" t="s">
        <v>547</v>
      </c>
      <c r="F1447" s="211"/>
      <c r="G1447" s="35" t="s">
        <v>791</v>
      </c>
      <c r="H1447" s="34">
        <v>4.8000000000000001E-2</v>
      </c>
      <c r="I1447" s="33">
        <v>45.38</v>
      </c>
      <c r="J1447" s="33">
        <v>2.17</v>
      </c>
    </row>
    <row r="1448" spans="1:10" ht="25.95" customHeight="1" x14ac:dyDescent="0.25">
      <c r="A1448" s="36" t="s">
        <v>550</v>
      </c>
      <c r="B1448" s="37" t="s">
        <v>990</v>
      </c>
      <c r="C1448" s="36" t="s">
        <v>252</v>
      </c>
      <c r="D1448" s="36" t="s">
        <v>989</v>
      </c>
      <c r="E1448" s="211" t="s">
        <v>547</v>
      </c>
      <c r="F1448" s="211"/>
      <c r="G1448" s="35" t="s">
        <v>36</v>
      </c>
      <c r="H1448" s="34">
        <v>1</v>
      </c>
      <c r="I1448" s="33">
        <v>7.21</v>
      </c>
      <c r="J1448" s="33">
        <v>7.21</v>
      </c>
    </row>
    <row r="1449" spans="1:10" x14ac:dyDescent="0.25">
      <c r="A1449" s="31"/>
      <c r="B1449" s="31"/>
      <c r="C1449" s="31"/>
      <c r="D1449" s="31"/>
      <c r="E1449" s="31" t="s">
        <v>544</v>
      </c>
      <c r="F1449" s="30">
        <v>3.18</v>
      </c>
      <c r="G1449" s="31" t="s">
        <v>543</v>
      </c>
      <c r="H1449" s="30">
        <v>0</v>
      </c>
      <c r="I1449" s="31" t="s">
        <v>542</v>
      </c>
      <c r="J1449" s="30">
        <v>3.18</v>
      </c>
    </row>
    <row r="1450" spans="1:10" x14ac:dyDescent="0.25">
      <c r="A1450" s="31"/>
      <c r="B1450" s="31"/>
      <c r="C1450" s="31"/>
      <c r="D1450" s="31"/>
      <c r="E1450" s="31" t="s">
        <v>541</v>
      </c>
      <c r="F1450" s="30">
        <v>3.01</v>
      </c>
      <c r="G1450" s="31"/>
      <c r="H1450" s="212" t="s">
        <v>540</v>
      </c>
      <c r="I1450" s="212"/>
      <c r="J1450" s="30">
        <v>17.03</v>
      </c>
    </row>
    <row r="1451" spans="1:10" ht="49.95" customHeight="1" thickBot="1" x14ac:dyDescent="0.3">
      <c r="A1451" s="19"/>
      <c r="B1451" s="19"/>
      <c r="C1451" s="19"/>
      <c r="D1451" s="19"/>
      <c r="E1451" s="19"/>
      <c r="F1451" s="19"/>
      <c r="G1451" s="19" t="s">
        <v>539</v>
      </c>
      <c r="H1451" s="29" t="s">
        <v>988</v>
      </c>
      <c r="I1451" s="19" t="s">
        <v>537</v>
      </c>
      <c r="J1451" s="26">
        <v>34.06</v>
      </c>
    </row>
    <row r="1452" spans="1:10" ht="1.05" customHeight="1" thickTop="1" x14ac:dyDescent="0.25">
      <c r="A1452" s="28"/>
      <c r="B1452" s="28"/>
      <c r="C1452" s="28"/>
      <c r="D1452" s="28"/>
      <c r="E1452" s="28"/>
      <c r="F1452" s="28"/>
      <c r="G1452" s="28"/>
      <c r="H1452" s="28"/>
      <c r="I1452" s="28"/>
      <c r="J1452" s="28"/>
    </row>
    <row r="1453" spans="1:10" ht="18" customHeight="1" x14ac:dyDescent="0.25">
      <c r="A1453" s="24" t="s">
        <v>350</v>
      </c>
      <c r="B1453" s="23" t="s">
        <v>3</v>
      </c>
      <c r="C1453" s="24" t="s">
        <v>4</v>
      </c>
      <c r="D1453" s="24" t="s">
        <v>5</v>
      </c>
      <c r="E1453" s="157" t="s">
        <v>636</v>
      </c>
      <c r="F1453" s="157"/>
      <c r="G1453" s="38" t="s">
        <v>6</v>
      </c>
      <c r="H1453" s="23" t="s">
        <v>7</v>
      </c>
      <c r="I1453" s="23" t="s">
        <v>8</v>
      </c>
      <c r="J1453" s="23" t="s">
        <v>10</v>
      </c>
    </row>
    <row r="1454" spans="1:10" ht="39" customHeight="1" x14ac:dyDescent="0.25">
      <c r="A1454" s="48" t="s">
        <v>643</v>
      </c>
      <c r="B1454" s="49" t="s">
        <v>351</v>
      </c>
      <c r="C1454" s="48" t="s">
        <v>108</v>
      </c>
      <c r="D1454" s="48" t="s">
        <v>352</v>
      </c>
      <c r="E1454" s="213" t="s">
        <v>987</v>
      </c>
      <c r="F1454" s="213"/>
      <c r="G1454" s="47" t="s">
        <v>110</v>
      </c>
      <c r="H1454" s="46">
        <v>1</v>
      </c>
      <c r="I1454" s="45">
        <v>29.67</v>
      </c>
      <c r="J1454" s="45">
        <v>29.67</v>
      </c>
    </row>
    <row r="1455" spans="1:10" ht="15" customHeight="1" x14ac:dyDescent="0.25">
      <c r="A1455" s="24" t="s">
        <v>2</v>
      </c>
      <c r="B1455" s="23" t="s">
        <v>3</v>
      </c>
      <c r="C1455" s="24" t="s">
        <v>4</v>
      </c>
      <c r="D1455" s="24" t="s">
        <v>5</v>
      </c>
      <c r="E1455" s="157" t="s">
        <v>636</v>
      </c>
      <c r="F1455" s="214"/>
      <c r="G1455" s="38" t="s">
        <v>6</v>
      </c>
      <c r="H1455" s="23" t="s">
        <v>7</v>
      </c>
      <c r="I1455" s="23" t="s">
        <v>8</v>
      </c>
      <c r="J1455" s="23" t="s">
        <v>10</v>
      </c>
    </row>
    <row r="1456" spans="1:10" ht="24" customHeight="1" x14ac:dyDescent="0.25">
      <c r="A1456" s="43" t="s">
        <v>643</v>
      </c>
      <c r="B1456" s="44" t="s">
        <v>647</v>
      </c>
      <c r="C1456" s="43" t="s">
        <v>108</v>
      </c>
      <c r="D1456" s="43" t="s">
        <v>646</v>
      </c>
      <c r="E1456" s="215" t="s">
        <v>640</v>
      </c>
      <c r="F1456" s="215"/>
      <c r="G1456" s="42" t="s">
        <v>564</v>
      </c>
      <c r="H1456" s="41">
        <v>0.5</v>
      </c>
      <c r="I1456" s="40" t="s">
        <v>645</v>
      </c>
      <c r="J1456" s="39" t="s">
        <v>986</v>
      </c>
    </row>
    <row r="1457" spans="1:10" ht="24" customHeight="1" x14ac:dyDescent="0.25">
      <c r="A1457" s="36" t="s">
        <v>550</v>
      </c>
      <c r="B1457" s="37" t="s">
        <v>977</v>
      </c>
      <c r="C1457" s="36" t="s">
        <v>108</v>
      </c>
      <c r="D1457" s="36" t="s">
        <v>976</v>
      </c>
      <c r="E1457" s="211" t="s">
        <v>565</v>
      </c>
      <c r="F1457" s="211"/>
      <c r="G1457" s="35" t="s">
        <v>564</v>
      </c>
      <c r="H1457" s="34">
        <v>0.5</v>
      </c>
      <c r="I1457" s="33" t="s">
        <v>569</v>
      </c>
      <c r="J1457" s="32" t="s">
        <v>975</v>
      </c>
    </row>
    <row r="1458" spans="1:10" ht="24" customHeight="1" x14ac:dyDescent="0.25">
      <c r="A1458" s="36" t="s">
        <v>550</v>
      </c>
      <c r="B1458" s="37" t="s">
        <v>567</v>
      </c>
      <c r="C1458" s="36" t="s">
        <v>108</v>
      </c>
      <c r="D1458" s="36" t="s">
        <v>566</v>
      </c>
      <c r="E1458" s="211" t="s">
        <v>565</v>
      </c>
      <c r="F1458" s="211"/>
      <c r="G1458" s="35" t="s">
        <v>564</v>
      </c>
      <c r="H1458" s="34">
        <v>0.5</v>
      </c>
      <c r="I1458" s="33" t="s">
        <v>563</v>
      </c>
      <c r="J1458" s="32" t="s">
        <v>974</v>
      </c>
    </row>
    <row r="1459" spans="1:10" ht="39" customHeight="1" x14ac:dyDescent="0.25">
      <c r="A1459" s="36" t="s">
        <v>550</v>
      </c>
      <c r="B1459" s="37" t="s">
        <v>973</v>
      </c>
      <c r="C1459" s="36" t="s">
        <v>108</v>
      </c>
      <c r="D1459" s="36" t="s">
        <v>972</v>
      </c>
      <c r="E1459" s="211" t="s">
        <v>547</v>
      </c>
      <c r="F1459" s="211"/>
      <c r="G1459" s="35" t="s">
        <v>110</v>
      </c>
      <c r="H1459" s="34">
        <v>1</v>
      </c>
      <c r="I1459" s="33" t="s">
        <v>971</v>
      </c>
      <c r="J1459" s="32" t="s">
        <v>971</v>
      </c>
    </row>
    <row r="1460" spans="1:10" ht="24" customHeight="1" x14ac:dyDescent="0.25">
      <c r="A1460" s="43" t="s">
        <v>643</v>
      </c>
      <c r="B1460" s="44" t="s">
        <v>985</v>
      </c>
      <c r="C1460" s="43" t="s">
        <v>108</v>
      </c>
      <c r="D1460" s="43" t="s">
        <v>984</v>
      </c>
      <c r="E1460" s="215" t="s">
        <v>640</v>
      </c>
      <c r="F1460" s="215"/>
      <c r="G1460" s="42" t="s">
        <v>564</v>
      </c>
      <c r="H1460" s="41">
        <v>0.5</v>
      </c>
      <c r="I1460" s="40" t="s">
        <v>983</v>
      </c>
      <c r="J1460" s="39" t="s">
        <v>982</v>
      </c>
    </row>
    <row r="1461" spans="1:10" ht="40.049999999999997" customHeight="1" x14ac:dyDescent="0.25">
      <c r="A1461" s="216" t="s">
        <v>637</v>
      </c>
      <c r="B1461" s="214"/>
      <c r="C1461" s="214"/>
      <c r="D1461" s="214"/>
      <c r="E1461" s="214"/>
      <c r="F1461" s="214"/>
      <c r="G1461" s="214"/>
      <c r="H1461" s="214"/>
      <c r="I1461" s="214"/>
      <c r="J1461" s="214"/>
    </row>
    <row r="1462" spans="1:10" ht="15" customHeight="1" x14ac:dyDescent="0.25">
      <c r="A1462" s="24" t="s">
        <v>2</v>
      </c>
      <c r="B1462" s="23" t="s">
        <v>3</v>
      </c>
      <c r="C1462" s="24" t="s">
        <v>4</v>
      </c>
      <c r="D1462" s="24" t="s">
        <v>5</v>
      </c>
      <c r="E1462" s="157" t="s">
        <v>636</v>
      </c>
      <c r="F1462" s="214"/>
      <c r="G1462" s="38" t="s">
        <v>6</v>
      </c>
      <c r="H1462" s="23" t="s">
        <v>7</v>
      </c>
      <c r="I1462" s="23" t="s">
        <v>8</v>
      </c>
      <c r="J1462" s="23" t="s">
        <v>10</v>
      </c>
    </row>
    <row r="1463" spans="1:10" ht="24" customHeight="1" x14ac:dyDescent="0.25">
      <c r="A1463" s="36" t="s">
        <v>550</v>
      </c>
      <c r="B1463" s="37" t="s">
        <v>635</v>
      </c>
      <c r="C1463" s="36" t="s">
        <v>108</v>
      </c>
      <c r="D1463" s="36" t="s">
        <v>634</v>
      </c>
      <c r="E1463" s="211" t="s">
        <v>547</v>
      </c>
      <c r="F1463" s="211"/>
      <c r="G1463" s="35" t="s">
        <v>110</v>
      </c>
      <c r="H1463" s="34">
        <v>1.5E-3</v>
      </c>
      <c r="I1463" s="33" t="s">
        <v>633</v>
      </c>
      <c r="J1463" s="32" t="s">
        <v>981</v>
      </c>
    </row>
    <row r="1464" spans="1:10" ht="24" customHeight="1" x14ac:dyDescent="0.25">
      <c r="A1464" s="36" t="s">
        <v>550</v>
      </c>
      <c r="B1464" s="37" t="s">
        <v>631</v>
      </c>
      <c r="C1464" s="36" t="s">
        <v>108</v>
      </c>
      <c r="D1464" s="36" t="s">
        <v>630</v>
      </c>
      <c r="E1464" s="211" t="s">
        <v>607</v>
      </c>
      <c r="F1464" s="211"/>
      <c r="G1464" s="35" t="s">
        <v>110</v>
      </c>
      <c r="H1464" s="34">
        <v>4.4999999999999997E-3</v>
      </c>
      <c r="I1464" s="33" t="s">
        <v>629</v>
      </c>
      <c r="J1464" s="32" t="s">
        <v>708</v>
      </c>
    </row>
    <row r="1465" spans="1:10" ht="24" customHeight="1" x14ac:dyDescent="0.25">
      <c r="A1465" s="36" t="s">
        <v>550</v>
      </c>
      <c r="B1465" s="37" t="s">
        <v>628</v>
      </c>
      <c r="C1465" s="36" t="s">
        <v>108</v>
      </c>
      <c r="D1465" s="36" t="s">
        <v>627</v>
      </c>
      <c r="E1465" s="211" t="s">
        <v>607</v>
      </c>
      <c r="F1465" s="211"/>
      <c r="G1465" s="35" t="s">
        <v>626</v>
      </c>
      <c r="H1465" s="34">
        <v>4.0000000000000002E-4</v>
      </c>
      <c r="I1465" s="33" t="s">
        <v>625</v>
      </c>
      <c r="J1465" s="32" t="s">
        <v>597</v>
      </c>
    </row>
    <row r="1466" spans="1:10" ht="25.95" customHeight="1" x14ac:dyDescent="0.25">
      <c r="A1466" s="36" t="s">
        <v>550</v>
      </c>
      <c r="B1466" s="37" t="s">
        <v>623</v>
      </c>
      <c r="C1466" s="36" t="s">
        <v>108</v>
      </c>
      <c r="D1466" s="36" t="s">
        <v>622</v>
      </c>
      <c r="E1466" s="211" t="s">
        <v>547</v>
      </c>
      <c r="F1466" s="211"/>
      <c r="G1466" s="35" t="s">
        <v>617</v>
      </c>
      <c r="H1466" s="34">
        <v>8.0000000000000004E-4</v>
      </c>
      <c r="I1466" s="33" t="s">
        <v>621</v>
      </c>
      <c r="J1466" s="32" t="s">
        <v>696</v>
      </c>
    </row>
    <row r="1467" spans="1:10" ht="24" customHeight="1" x14ac:dyDescent="0.25">
      <c r="A1467" s="36" t="s">
        <v>550</v>
      </c>
      <c r="B1467" s="37" t="s">
        <v>619</v>
      </c>
      <c r="C1467" s="36" t="s">
        <v>108</v>
      </c>
      <c r="D1467" s="36" t="s">
        <v>618</v>
      </c>
      <c r="E1467" s="211" t="s">
        <v>547</v>
      </c>
      <c r="F1467" s="211"/>
      <c r="G1467" s="35" t="s">
        <v>617</v>
      </c>
      <c r="H1467" s="34">
        <v>2.3E-3</v>
      </c>
      <c r="I1467" s="33" t="s">
        <v>616</v>
      </c>
      <c r="J1467" s="32" t="s">
        <v>624</v>
      </c>
    </row>
    <row r="1468" spans="1:10" ht="24" customHeight="1" x14ac:dyDescent="0.25">
      <c r="A1468" s="36" t="s">
        <v>550</v>
      </c>
      <c r="B1468" s="37" t="s">
        <v>615</v>
      </c>
      <c r="C1468" s="36" t="s">
        <v>108</v>
      </c>
      <c r="D1468" s="36" t="s">
        <v>614</v>
      </c>
      <c r="E1468" s="211" t="s">
        <v>547</v>
      </c>
      <c r="F1468" s="211"/>
      <c r="G1468" s="35" t="s">
        <v>110</v>
      </c>
      <c r="H1468" s="34">
        <v>4.4999999999999997E-3</v>
      </c>
      <c r="I1468" s="33" t="s">
        <v>613</v>
      </c>
      <c r="J1468" s="32" t="s">
        <v>727</v>
      </c>
    </row>
    <row r="1469" spans="1:10" ht="25.95" customHeight="1" x14ac:dyDescent="0.25">
      <c r="A1469" s="36" t="s">
        <v>550</v>
      </c>
      <c r="B1469" s="37" t="s">
        <v>611</v>
      </c>
      <c r="C1469" s="36" t="s">
        <v>108</v>
      </c>
      <c r="D1469" s="36" t="s">
        <v>610</v>
      </c>
      <c r="E1469" s="211" t="s">
        <v>547</v>
      </c>
      <c r="F1469" s="211"/>
      <c r="G1469" s="35" t="s">
        <v>110</v>
      </c>
      <c r="H1469" s="34">
        <v>5.9999999999999995E-4</v>
      </c>
      <c r="I1469" s="33" t="s">
        <v>602</v>
      </c>
      <c r="J1469" s="32" t="s">
        <v>545</v>
      </c>
    </row>
    <row r="1470" spans="1:10" ht="25.95" customHeight="1" x14ac:dyDescent="0.25">
      <c r="A1470" s="36" t="s">
        <v>550</v>
      </c>
      <c r="B1470" s="37" t="s">
        <v>609</v>
      </c>
      <c r="C1470" s="36" t="s">
        <v>108</v>
      </c>
      <c r="D1470" s="36" t="s">
        <v>608</v>
      </c>
      <c r="E1470" s="211" t="s">
        <v>607</v>
      </c>
      <c r="F1470" s="211"/>
      <c r="G1470" s="35" t="s">
        <v>110</v>
      </c>
      <c r="H1470" s="34">
        <v>0.1018</v>
      </c>
      <c r="I1470" s="33" t="s">
        <v>606</v>
      </c>
      <c r="J1470" s="32" t="s">
        <v>980</v>
      </c>
    </row>
    <row r="1471" spans="1:10" ht="24" customHeight="1" x14ac:dyDescent="0.25">
      <c r="A1471" s="36" t="s">
        <v>550</v>
      </c>
      <c r="B1471" s="37" t="s">
        <v>604</v>
      </c>
      <c r="C1471" s="36" t="s">
        <v>108</v>
      </c>
      <c r="D1471" s="36" t="s">
        <v>603</v>
      </c>
      <c r="E1471" s="211" t="s">
        <v>547</v>
      </c>
      <c r="F1471" s="211"/>
      <c r="G1471" s="35" t="s">
        <v>110</v>
      </c>
      <c r="H1471" s="34">
        <v>0.1018</v>
      </c>
      <c r="I1471" s="33" t="s">
        <v>602</v>
      </c>
      <c r="J1471" s="32" t="s">
        <v>979</v>
      </c>
    </row>
    <row r="1472" spans="1:10" ht="24" customHeight="1" x14ac:dyDescent="0.25">
      <c r="A1472" s="36" t="s">
        <v>550</v>
      </c>
      <c r="B1472" s="37" t="s">
        <v>600</v>
      </c>
      <c r="C1472" s="36" t="s">
        <v>108</v>
      </c>
      <c r="D1472" s="36" t="s">
        <v>599</v>
      </c>
      <c r="E1472" s="211" t="s">
        <v>547</v>
      </c>
      <c r="F1472" s="211"/>
      <c r="G1472" s="35" t="s">
        <v>110</v>
      </c>
      <c r="H1472" s="34">
        <v>7.9750000000000001E-2</v>
      </c>
      <c r="I1472" s="33" t="s">
        <v>598</v>
      </c>
      <c r="J1472" s="32" t="s">
        <v>978</v>
      </c>
    </row>
    <row r="1473" spans="1:10" ht="24" customHeight="1" x14ac:dyDescent="0.25">
      <c r="A1473" s="36" t="s">
        <v>550</v>
      </c>
      <c r="B1473" s="37" t="s">
        <v>596</v>
      </c>
      <c r="C1473" s="36" t="s">
        <v>108</v>
      </c>
      <c r="D1473" s="36" t="s">
        <v>595</v>
      </c>
      <c r="E1473" s="211" t="s">
        <v>547</v>
      </c>
      <c r="F1473" s="211"/>
      <c r="G1473" s="35" t="s">
        <v>110</v>
      </c>
      <c r="H1473" s="34">
        <v>1E-4</v>
      </c>
      <c r="I1473" s="33" t="s">
        <v>594</v>
      </c>
      <c r="J1473" s="32" t="s">
        <v>545</v>
      </c>
    </row>
    <row r="1474" spans="1:10" ht="24" customHeight="1" x14ac:dyDescent="0.25">
      <c r="A1474" s="36" t="s">
        <v>550</v>
      </c>
      <c r="B1474" s="37" t="s">
        <v>593</v>
      </c>
      <c r="C1474" s="36" t="s">
        <v>108</v>
      </c>
      <c r="D1474" s="36" t="s">
        <v>592</v>
      </c>
      <c r="E1474" s="211" t="s">
        <v>547</v>
      </c>
      <c r="F1474" s="211"/>
      <c r="G1474" s="35" t="s">
        <v>110</v>
      </c>
      <c r="H1474" s="34">
        <v>1.4999999999999999E-4</v>
      </c>
      <c r="I1474" s="33" t="s">
        <v>591</v>
      </c>
      <c r="J1474" s="32" t="s">
        <v>545</v>
      </c>
    </row>
    <row r="1475" spans="1:10" ht="24" customHeight="1" x14ac:dyDescent="0.25">
      <c r="A1475" s="36" t="s">
        <v>550</v>
      </c>
      <c r="B1475" s="37" t="s">
        <v>590</v>
      </c>
      <c r="C1475" s="36" t="s">
        <v>108</v>
      </c>
      <c r="D1475" s="36" t="s">
        <v>589</v>
      </c>
      <c r="E1475" s="211" t="s">
        <v>547</v>
      </c>
      <c r="F1475" s="211"/>
      <c r="G1475" s="35" t="s">
        <v>110</v>
      </c>
      <c r="H1475" s="34">
        <v>4.4999999999999997E-3</v>
      </c>
      <c r="I1475" s="33" t="s">
        <v>588</v>
      </c>
      <c r="J1475" s="32" t="s">
        <v>620</v>
      </c>
    </row>
    <row r="1476" spans="1:10" ht="24" customHeight="1" x14ac:dyDescent="0.25">
      <c r="A1476" s="36" t="s">
        <v>550</v>
      </c>
      <c r="B1476" s="37" t="s">
        <v>587</v>
      </c>
      <c r="C1476" s="36" t="s">
        <v>108</v>
      </c>
      <c r="D1476" s="36" t="s">
        <v>586</v>
      </c>
      <c r="E1476" s="211" t="s">
        <v>547</v>
      </c>
      <c r="F1476" s="211"/>
      <c r="G1476" s="35" t="s">
        <v>585</v>
      </c>
      <c r="H1476" s="34">
        <v>8.0000000000000004E-4</v>
      </c>
      <c r="I1476" s="33" t="s">
        <v>584</v>
      </c>
      <c r="J1476" s="32" t="s">
        <v>545</v>
      </c>
    </row>
    <row r="1477" spans="1:10" ht="24" customHeight="1" x14ac:dyDescent="0.25">
      <c r="A1477" s="36" t="s">
        <v>550</v>
      </c>
      <c r="B1477" s="37" t="s">
        <v>583</v>
      </c>
      <c r="C1477" s="36" t="s">
        <v>108</v>
      </c>
      <c r="D1477" s="36" t="s">
        <v>582</v>
      </c>
      <c r="E1477" s="211" t="s">
        <v>547</v>
      </c>
      <c r="F1477" s="211"/>
      <c r="G1477" s="35" t="s">
        <v>110</v>
      </c>
      <c r="H1477" s="34">
        <v>1.8E-3</v>
      </c>
      <c r="I1477" s="33" t="s">
        <v>581</v>
      </c>
      <c r="J1477" s="32" t="s">
        <v>624</v>
      </c>
    </row>
    <row r="1478" spans="1:10" ht="25.95" customHeight="1" x14ac:dyDescent="0.25">
      <c r="A1478" s="36" t="s">
        <v>550</v>
      </c>
      <c r="B1478" s="37" t="s">
        <v>580</v>
      </c>
      <c r="C1478" s="36" t="s">
        <v>108</v>
      </c>
      <c r="D1478" s="36" t="s">
        <v>579</v>
      </c>
      <c r="E1478" s="211" t="s">
        <v>547</v>
      </c>
      <c r="F1478" s="211"/>
      <c r="G1478" s="35" t="s">
        <v>110</v>
      </c>
      <c r="H1478" s="34">
        <v>1E-4</v>
      </c>
      <c r="I1478" s="33" t="s">
        <v>578</v>
      </c>
      <c r="J1478" s="32" t="s">
        <v>620</v>
      </c>
    </row>
    <row r="1479" spans="1:10" ht="24" customHeight="1" x14ac:dyDescent="0.25">
      <c r="A1479" s="36" t="s">
        <v>550</v>
      </c>
      <c r="B1479" s="37" t="s">
        <v>577</v>
      </c>
      <c r="C1479" s="36" t="s">
        <v>108</v>
      </c>
      <c r="D1479" s="36" t="s">
        <v>576</v>
      </c>
      <c r="E1479" s="211" t="s">
        <v>547</v>
      </c>
      <c r="F1479" s="211"/>
      <c r="G1479" s="35" t="s">
        <v>110</v>
      </c>
      <c r="H1479" s="34">
        <v>5.0000000000000002E-5</v>
      </c>
      <c r="I1479" s="33" t="s">
        <v>575</v>
      </c>
      <c r="J1479" s="32" t="s">
        <v>545</v>
      </c>
    </row>
    <row r="1480" spans="1:10" ht="25.95" customHeight="1" x14ac:dyDescent="0.25">
      <c r="A1480" s="36" t="s">
        <v>550</v>
      </c>
      <c r="B1480" s="37" t="s">
        <v>574</v>
      </c>
      <c r="C1480" s="36" t="s">
        <v>108</v>
      </c>
      <c r="D1480" s="36" t="s">
        <v>573</v>
      </c>
      <c r="E1480" s="211" t="s">
        <v>547</v>
      </c>
      <c r="F1480" s="211"/>
      <c r="G1480" s="35" t="s">
        <v>110</v>
      </c>
      <c r="H1480" s="34">
        <v>2.0000000000000001E-4</v>
      </c>
      <c r="I1480" s="33" t="s">
        <v>572</v>
      </c>
      <c r="J1480" s="32" t="s">
        <v>545</v>
      </c>
    </row>
    <row r="1481" spans="1:10" ht="24" customHeight="1" x14ac:dyDescent="0.25">
      <c r="A1481" s="36" t="s">
        <v>550</v>
      </c>
      <c r="B1481" s="37" t="s">
        <v>977</v>
      </c>
      <c r="C1481" s="36" t="s">
        <v>108</v>
      </c>
      <c r="D1481" s="36" t="s">
        <v>976</v>
      </c>
      <c r="E1481" s="211" t="s">
        <v>565</v>
      </c>
      <c r="F1481" s="211"/>
      <c r="G1481" s="35" t="s">
        <v>564</v>
      </c>
      <c r="H1481" s="34">
        <v>0.5</v>
      </c>
      <c r="I1481" s="33" t="s">
        <v>569</v>
      </c>
      <c r="J1481" s="32" t="s">
        <v>975</v>
      </c>
    </row>
    <row r="1482" spans="1:10" ht="24" customHeight="1" x14ac:dyDescent="0.25">
      <c r="A1482" s="36" t="s">
        <v>550</v>
      </c>
      <c r="B1482" s="37" t="s">
        <v>567</v>
      </c>
      <c r="C1482" s="36" t="s">
        <v>108</v>
      </c>
      <c r="D1482" s="36" t="s">
        <v>566</v>
      </c>
      <c r="E1482" s="211" t="s">
        <v>565</v>
      </c>
      <c r="F1482" s="211"/>
      <c r="G1482" s="35" t="s">
        <v>564</v>
      </c>
      <c r="H1482" s="34">
        <v>0.5</v>
      </c>
      <c r="I1482" s="33" t="s">
        <v>563</v>
      </c>
      <c r="J1482" s="32" t="s">
        <v>974</v>
      </c>
    </row>
    <row r="1483" spans="1:10" ht="39" customHeight="1" x14ac:dyDescent="0.25">
      <c r="A1483" s="36" t="s">
        <v>550</v>
      </c>
      <c r="B1483" s="37" t="s">
        <v>973</v>
      </c>
      <c r="C1483" s="36" t="s">
        <v>108</v>
      </c>
      <c r="D1483" s="36" t="s">
        <v>972</v>
      </c>
      <c r="E1483" s="211" t="s">
        <v>547</v>
      </c>
      <c r="F1483" s="211"/>
      <c r="G1483" s="35" t="s">
        <v>110</v>
      </c>
      <c r="H1483" s="34">
        <v>1</v>
      </c>
      <c r="I1483" s="33" t="s">
        <v>971</v>
      </c>
      <c r="J1483" s="32" t="s">
        <v>971</v>
      </c>
    </row>
    <row r="1484" spans="1:10" ht="24" customHeight="1" x14ac:dyDescent="0.25">
      <c r="A1484" s="36" t="s">
        <v>550</v>
      </c>
      <c r="B1484" s="37" t="s">
        <v>970</v>
      </c>
      <c r="C1484" s="36" t="s">
        <v>108</v>
      </c>
      <c r="D1484" s="36" t="s">
        <v>969</v>
      </c>
      <c r="E1484" s="211" t="s">
        <v>547</v>
      </c>
      <c r="F1484" s="211"/>
      <c r="G1484" s="35" t="s">
        <v>110</v>
      </c>
      <c r="H1484" s="34">
        <v>2.0000000000000001E-4</v>
      </c>
      <c r="I1484" s="33" t="s">
        <v>968</v>
      </c>
      <c r="J1484" s="32" t="s">
        <v>545</v>
      </c>
    </row>
    <row r="1485" spans="1:10" ht="24" customHeight="1" x14ac:dyDescent="0.25">
      <c r="A1485" s="36" t="s">
        <v>550</v>
      </c>
      <c r="B1485" s="37" t="s">
        <v>967</v>
      </c>
      <c r="C1485" s="36" t="s">
        <v>108</v>
      </c>
      <c r="D1485" s="36" t="s">
        <v>966</v>
      </c>
      <c r="E1485" s="211" t="s">
        <v>547</v>
      </c>
      <c r="F1485" s="211"/>
      <c r="G1485" s="35" t="s">
        <v>110</v>
      </c>
      <c r="H1485" s="34">
        <v>2.0000000000000001E-4</v>
      </c>
      <c r="I1485" s="33" t="s">
        <v>965</v>
      </c>
      <c r="J1485" s="32" t="s">
        <v>545</v>
      </c>
    </row>
    <row r="1486" spans="1:10" ht="24" customHeight="1" x14ac:dyDescent="0.25">
      <c r="A1486" s="36" t="s">
        <v>550</v>
      </c>
      <c r="B1486" s="37" t="s">
        <v>964</v>
      </c>
      <c r="C1486" s="36" t="s">
        <v>108</v>
      </c>
      <c r="D1486" s="36" t="s">
        <v>963</v>
      </c>
      <c r="E1486" s="211" t="s">
        <v>547</v>
      </c>
      <c r="F1486" s="211"/>
      <c r="G1486" s="35" t="s">
        <v>110</v>
      </c>
      <c r="H1486" s="34">
        <v>2.9999999999999997E-4</v>
      </c>
      <c r="I1486" s="33" t="s">
        <v>962</v>
      </c>
      <c r="J1486" s="32" t="s">
        <v>620</v>
      </c>
    </row>
    <row r="1487" spans="1:10" ht="24" customHeight="1" x14ac:dyDescent="0.25">
      <c r="A1487" s="36" t="s">
        <v>550</v>
      </c>
      <c r="B1487" s="37" t="s">
        <v>961</v>
      </c>
      <c r="C1487" s="36" t="s">
        <v>108</v>
      </c>
      <c r="D1487" s="36" t="s">
        <v>960</v>
      </c>
      <c r="E1487" s="211" t="s">
        <v>547</v>
      </c>
      <c r="F1487" s="211"/>
      <c r="G1487" s="35" t="s">
        <v>110</v>
      </c>
      <c r="H1487" s="34">
        <v>5.5000000000000003E-4</v>
      </c>
      <c r="I1487" s="33" t="s">
        <v>959</v>
      </c>
      <c r="J1487" s="32" t="s">
        <v>620</v>
      </c>
    </row>
    <row r="1488" spans="1:10" ht="24" customHeight="1" x14ac:dyDescent="0.25">
      <c r="A1488" s="36" t="s">
        <v>550</v>
      </c>
      <c r="B1488" s="37" t="s">
        <v>958</v>
      </c>
      <c r="C1488" s="36" t="s">
        <v>108</v>
      </c>
      <c r="D1488" s="36" t="s">
        <v>957</v>
      </c>
      <c r="E1488" s="211" t="s">
        <v>547</v>
      </c>
      <c r="F1488" s="211"/>
      <c r="G1488" s="35" t="s">
        <v>110</v>
      </c>
      <c r="H1488" s="34">
        <v>5.0000000000000002E-5</v>
      </c>
      <c r="I1488" s="33" t="s">
        <v>956</v>
      </c>
      <c r="J1488" s="32" t="s">
        <v>545</v>
      </c>
    </row>
    <row r="1489" spans="1:10" ht="24" customHeight="1" x14ac:dyDescent="0.25">
      <c r="A1489" s="36" t="s">
        <v>550</v>
      </c>
      <c r="B1489" s="37" t="s">
        <v>955</v>
      </c>
      <c r="C1489" s="36" t="s">
        <v>108</v>
      </c>
      <c r="D1489" s="36" t="s">
        <v>954</v>
      </c>
      <c r="E1489" s="211" t="s">
        <v>547</v>
      </c>
      <c r="F1489" s="211"/>
      <c r="G1489" s="35" t="s">
        <v>110</v>
      </c>
      <c r="H1489" s="34">
        <v>5.0000000000000002E-5</v>
      </c>
      <c r="I1489" s="33" t="s">
        <v>953</v>
      </c>
      <c r="J1489" s="32" t="s">
        <v>545</v>
      </c>
    </row>
    <row r="1490" spans="1:10" ht="24" customHeight="1" x14ac:dyDescent="0.25">
      <c r="A1490" s="36" t="s">
        <v>550</v>
      </c>
      <c r="B1490" s="37" t="s">
        <v>952</v>
      </c>
      <c r="C1490" s="36" t="s">
        <v>108</v>
      </c>
      <c r="D1490" s="36" t="s">
        <v>951</v>
      </c>
      <c r="E1490" s="211" t="s">
        <v>547</v>
      </c>
      <c r="F1490" s="211"/>
      <c r="G1490" s="35" t="s">
        <v>110</v>
      </c>
      <c r="H1490" s="34">
        <v>3.5E-4</v>
      </c>
      <c r="I1490" s="33" t="s">
        <v>950</v>
      </c>
      <c r="J1490" s="32" t="s">
        <v>545</v>
      </c>
    </row>
    <row r="1491" spans="1:10" x14ac:dyDescent="0.25">
      <c r="A1491" s="31"/>
      <c r="B1491" s="31"/>
      <c r="C1491" s="31"/>
      <c r="D1491" s="31"/>
      <c r="E1491" s="31" t="s">
        <v>544</v>
      </c>
      <c r="F1491" s="30">
        <v>12.61</v>
      </c>
      <c r="G1491" s="31" t="s">
        <v>543</v>
      </c>
      <c r="H1491" s="30">
        <v>0</v>
      </c>
      <c r="I1491" s="31" t="s">
        <v>542</v>
      </c>
      <c r="J1491" s="30">
        <v>12.61</v>
      </c>
    </row>
    <row r="1492" spans="1:10" x14ac:dyDescent="0.25">
      <c r="A1492" s="31"/>
      <c r="B1492" s="31"/>
      <c r="C1492" s="31"/>
      <c r="D1492" s="31"/>
      <c r="E1492" s="31" t="s">
        <v>541</v>
      </c>
      <c r="F1492" s="30">
        <v>6.38</v>
      </c>
      <c r="G1492" s="31"/>
      <c r="H1492" s="212" t="s">
        <v>540</v>
      </c>
      <c r="I1492" s="212"/>
      <c r="J1492" s="30">
        <v>36.049999999999997</v>
      </c>
    </row>
    <row r="1493" spans="1:10" ht="49.95" customHeight="1" thickBot="1" x14ac:dyDescent="0.3">
      <c r="A1493" s="19"/>
      <c r="B1493" s="19"/>
      <c r="C1493" s="19"/>
      <c r="D1493" s="19"/>
      <c r="E1493" s="19"/>
      <c r="F1493" s="19"/>
      <c r="G1493" s="19" t="s">
        <v>539</v>
      </c>
      <c r="H1493" s="29" t="s">
        <v>949</v>
      </c>
      <c r="I1493" s="19" t="s">
        <v>537</v>
      </c>
      <c r="J1493" s="26">
        <v>252.35</v>
      </c>
    </row>
    <row r="1494" spans="1:10" ht="1.05" customHeight="1" thickTop="1" x14ac:dyDescent="0.25">
      <c r="A1494" s="28"/>
      <c r="B1494" s="28"/>
      <c r="C1494" s="28"/>
      <c r="D1494" s="28"/>
      <c r="E1494" s="28"/>
      <c r="F1494" s="28"/>
      <c r="G1494" s="28"/>
      <c r="H1494" s="28"/>
      <c r="I1494" s="28"/>
      <c r="J1494" s="28"/>
    </row>
    <row r="1495" spans="1:10" ht="18" customHeight="1" x14ac:dyDescent="0.25">
      <c r="A1495" s="24" t="s">
        <v>353</v>
      </c>
      <c r="B1495" s="23" t="s">
        <v>3</v>
      </c>
      <c r="C1495" s="24" t="s">
        <v>4</v>
      </c>
      <c r="D1495" s="24" t="s">
        <v>5</v>
      </c>
      <c r="E1495" s="157" t="s">
        <v>636</v>
      </c>
      <c r="F1495" s="157"/>
      <c r="G1495" s="38" t="s">
        <v>6</v>
      </c>
      <c r="H1495" s="23" t="s">
        <v>7</v>
      </c>
      <c r="I1495" s="23" t="s">
        <v>8</v>
      </c>
      <c r="J1495" s="23" t="s">
        <v>10</v>
      </c>
    </row>
    <row r="1496" spans="1:10" ht="25.95" customHeight="1" x14ac:dyDescent="0.25">
      <c r="A1496" s="48" t="s">
        <v>643</v>
      </c>
      <c r="B1496" s="49" t="s">
        <v>354</v>
      </c>
      <c r="C1496" s="48" t="s">
        <v>18</v>
      </c>
      <c r="D1496" s="48" t="s">
        <v>355</v>
      </c>
      <c r="E1496" s="213" t="s">
        <v>683</v>
      </c>
      <c r="F1496" s="213"/>
      <c r="G1496" s="47" t="s">
        <v>36</v>
      </c>
      <c r="H1496" s="46">
        <v>1</v>
      </c>
      <c r="I1496" s="45">
        <v>32.159999999999997</v>
      </c>
      <c r="J1496" s="45">
        <v>32.159999999999997</v>
      </c>
    </row>
    <row r="1497" spans="1:10" ht="24" customHeight="1" x14ac:dyDescent="0.25">
      <c r="A1497" s="43" t="s">
        <v>686</v>
      </c>
      <c r="B1497" s="44" t="s">
        <v>685</v>
      </c>
      <c r="C1497" s="43" t="s">
        <v>22</v>
      </c>
      <c r="D1497" s="43" t="s">
        <v>684</v>
      </c>
      <c r="E1497" s="215" t="s">
        <v>683</v>
      </c>
      <c r="F1497" s="215"/>
      <c r="G1497" s="42" t="s">
        <v>654</v>
      </c>
      <c r="H1497" s="41">
        <v>0.5</v>
      </c>
      <c r="I1497" s="40">
        <v>15.17</v>
      </c>
      <c r="J1497" s="40">
        <v>7.58</v>
      </c>
    </row>
    <row r="1498" spans="1:10" ht="25.95" customHeight="1" x14ac:dyDescent="0.25">
      <c r="A1498" s="43" t="s">
        <v>686</v>
      </c>
      <c r="B1498" s="44" t="s">
        <v>948</v>
      </c>
      <c r="C1498" s="43" t="s">
        <v>22</v>
      </c>
      <c r="D1498" s="43" t="s">
        <v>947</v>
      </c>
      <c r="E1498" s="215" t="s">
        <v>683</v>
      </c>
      <c r="F1498" s="215"/>
      <c r="G1498" s="42" t="s">
        <v>654</v>
      </c>
      <c r="H1498" s="41">
        <v>0.5</v>
      </c>
      <c r="I1498" s="40">
        <v>18.11</v>
      </c>
      <c r="J1498" s="40">
        <v>9.0500000000000007</v>
      </c>
    </row>
    <row r="1499" spans="1:10" ht="25.95" customHeight="1" x14ac:dyDescent="0.25">
      <c r="A1499" s="36" t="s">
        <v>550</v>
      </c>
      <c r="B1499" s="37" t="s">
        <v>946</v>
      </c>
      <c r="C1499" s="36" t="s">
        <v>22</v>
      </c>
      <c r="D1499" s="36" t="s">
        <v>945</v>
      </c>
      <c r="E1499" s="211" t="s">
        <v>547</v>
      </c>
      <c r="F1499" s="211"/>
      <c r="G1499" s="35" t="s">
        <v>36</v>
      </c>
      <c r="H1499" s="34">
        <v>1</v>
      </c>
      <c r="I1499" s="33">
        <v>15.53</v>
      </c>
      <c r="J1499" s="33">
        <v>15.53</v>
      </c>
    </row>
    <row r="1500" spans="1:10" x14ac:dyDescent="0.25">
      <c r="A1500" s="31"/>
      <c r="B1500" s="31"/>
      <c r="C1500" s="31"/>
      <c r="D1500" s="31"/>
      <c r="E1500" s="31" t="s">
        <v>544</v>
      </c>
      <c r="F1500" s="30">
        <v>12.96</v>
      </c>
      <c r="G1500" s="31" t="s">
        <v>543</v>
      </c>
      <c r="H1500" s="30">
        <v>0</v>
      </c>
      <c r="I1500" s="31" t="s">
        <v>542</v>
      </c>
      <c r="J1500" s="30">
        <v>12.96</v>
      </c>
    </row>
    <row r="1501" spans="1:10" x14ac:dyDescent="0.25">
      <c r="A1501" s="31"/>
      <c r="B1501" s="31"/>
      <c r="C1501" s="31"/>
      <c r="D1501" s="31"/>
      <c r="E1501" s="31" t="s">
        <v>541</v>
      </c>
      <c r="F1501" s="30">
        <v>6.91</v>
      </c>
      <c r="G1501" s="31"/>
      <c r="H1501" s="212" t="s">
        <v>540</v>
      </c>
      <c r="I1501" s="212"/>
      <c r="J1501" s="30">
        <v>39.07</v>
      </c>
    </row>
    <row r="1502" spans="1:10" ht="49.95" customHeight="1" thickBot="1" x14ac:dyDescent="0.3">
      <c r="A1502" s="19"/>
      <c r="B1502" s="19"/>
      <c r="C1502" s="19"/>
      <c r="D1502" s="19"/>
      <c r="E1502" s="19"/>
      <c r="F1502" s="19"/>
      <c r="G1502" s="19" t="s">
        <v>539</v>
      </c>
      <c r="H1502" s="29" t="s">
        <v>944</v>
      </c>
      <c r="I1502" s="19" t="s">
        <v>537</v>
      </c>
      <c r="J1502" s="26">
        <v>234.42</v>
      </c>
    </row>
    <row r="1503" spans="1:10" ht="1.05" customHeight="1" thickTop="1" x14ac:dyDescent="0.25">
      <c r="A1503" s="28"/>
      <c r="B1503" s="28"/>
      <c r="C1503" s="28"/>
      <c r="D1503" s="28"/>
      <c r="E1503" s="28"/>
      <c r="F1503" s="28"/>
      <c r="G1503" s="28"/>
      <c r="H1503" s="28"/>
      <c r="I1503" s="28"/>
      <c r="J1503" s="28"/>
    </row>
    <row r="1504" spans="1:10" ht="18" customHeight="1" x14ac:dyDescent="0.25">
      <c r="A1504" s="24" t="s">
        <v>356</v>
      </c>
      <c r="B1504" s="23" t="s">
        <v>3</v>
      </c>
      <c r="C1504" s="24" t="s">
        <v>4</v>
      </c>
      <c r="D1504" s="24" t="s">
        <v>5</v>
      </c>
      <c r="E1504" s="157" t="s">
        <v>636</v>
      </c>
      <c r="F1504" s="157"/>
      <c r="G1504" s="38" t="s">
        <v>6</v>
      </c>
      <c r="H1504" s="23" t="s">
        <v>7</v>
      </c>
      <c r="I1504" s="23" t="s">
        <v>8</v>
      </c>
      <c r="J1504" s="23" t="s">
        <v>10</v>
      </c>
    </row>
    <row r="1505" spans="1:10" ht="24" customHeight="1" x14ac:dyDescent="0.25">
      <c r="A1505" s="48" t="s">
        <v>643</v>
      </c>
      <c r="B1505" s="49" t="s">
        <v>357</v>
      </c>
      <c r="C1505" s="48" t="s">
        <v>252</v>
      </c>
      <c r="D1505" s="48" t="s">
        <v>358</v>
      </c>
      <c r="E1505" s="213">
        <v>0</v>
      </c>
      <c r="F1505" s="213"/>
      <c r="G1505" s="47" t="s">
        <v>40</v>
      </c>
      <c r="H1505" s="46">
        <v>1</v>
      </c>
      <c r="I1505" s="45">
        <v>7.52</v>
      </c>
      <c r="J1505" s="45">
        <v>7.52</v>
      </c>
    </row>
    <row r="1506" spans="1:10" ht="24" customHeight="1" x14ac:dyDescent="0.25">
      <c r="A1506" s="36" t="s">
        <v>550</v>
      </c>
      <c r="B1506" s="37" t="s">
        <v>943</v>
      </c>
      <c r="C1506" s="36" t="s">
        <v>252</v>
      </c>
      <c r="D1506" s="36" t="s">
        <v>942</v>
      </c>
      <c r="E1506" s="211" t="s">
        <v>547</v>
      </c>
      <c r="F1506" s="211"/>
      <c r="G1506" s="35" t="s">
        <v>791</v>
      </c>
      <c r="H1506" s="34">
        <v>2.0000000000000001E-4</v>
      </c>
      <c r="I1506" s="33">
        <v>45.38</v>
      </c>
      <c r="J1506" s="33">
        <v>0</v>
      </c>
    </row>
    <row r="1507" spans="1:10" ht="24" customHeight="1" x14ac:dyDescent="0.25">
      <c r="A1507" s="36" t="s">
        <v>550</v>
      </c>
      <c r="B1507" s="37" t="s">
        <v>941</v>
      </c>
      <c r="C1507" s="36" t="s">
        <v>252</v>
      </c>
      <c r="D1507" s="36" t="s">
        <v>940</v>
      </c>
      <c r="E1507" s="211" t="s">
        <v>547</v>
      </c>
      <c r="F1507" s="211"/>
      <c r="G1507" s="35" t="s">
        <v>53</v>
      </c>
      <c r="H1507" s="34">
        <v>5.0000000000000001E-4</v>
      </c>
      <c r="I1507" s="33">
        <v>47.11</v>
      </c>
      <c r="J1507" s="33">
        <v>0.02</v>
      </c>
    </row>
    <row r="1508" spans="1:10" ht="24" customHeight="1" x14ac:dyDescent="0.25">
      <c r="A1508" s="36" t="s">
        <v>550</v>
      </c>
      <c r="B1508" s="37" t="s">
        <v>939</v>
      </c>
      <c r="C1508" s="36" t="s">
        <v>252</v>
      </c>
      <c r="D1508" s="36" t="s">
        <v>938</v>
      </c>
      <c r="E1508" s="211" t="s">
        <v>565</v>
      </c>
      <c r="F1508" s="211"/>
      <c r="G1508" s="35" t="s">
        <v>654</v>
      </c>
      <c r="H1508" s="34">
        <v>0.12</v>
      </c>
      <c r="I1508" s="33">
        <v>19.66</v>
      </c>
      <c r="J1508" s="33">
        <v>2.35</v>
      </c>
    </row>
    <row r="1509" spans="1:10" ht="24" customHeight="1" x14ac:dyDescent="0.25">
      <c r="A1509" s="36" t="s">
        <v>550</v>
      </c>
      <c r="B1509" s="37" t="s">
        <v>937</v>
      </c>
      <c r="C1509" s="36" t="s">
        <v>252</v>
      </c>
      <c r="D1509" s="36" t="s">
        <v>936</v>
      </c>
      <c r="E1509" s="211" t="s">
        <v>547</v>
      </c>
      <c r="F1509" s="211"/>
      <c r="G1509" s="35" t="s">
        <v>40</v>
      </c>
      <c r="H1509" s="34">
        <v>1.01</v>
      </c>
      <c r="I1509" s="33">
        <v>3.22</v>
      </c>
      <c r="J1509" s="33">
        <v>3.25</v>
      </c>
    </row>
    <row r="1510" spans="1:10" ht="24" customHeight="1" x14ac:dyDescent="0.25">
      <c r="A1510" s="36" t="s">
        <v>550</v>
      </c>
      <c r="B1510" s="37" t="s">
        <v>935</v>
      </c>
      <c r="C1510" s="36" t="s">
        <v>252</v>
      </c>
      <c r="D1510" s="36" t="s">
        <v>934</v>
      </c>
      <c r="E1510" s="211" t="s">
        <v>565</v>
      </c>
      <c r="F1510" s="211"/>
      <c r="G1510" s="35" t="s">
        <v>654</v>
      </c>
      <c r="H1510" s="34">
        <v>0.12</v>
      </c>
      <c r="I1510" s="33">
        <v>15.85</v>
      </c>
      <c r="J1510" s="33">
        <v>1.9</v>
      </c>
    </row>
    <row r="1511" spans="1:10" x14ac:dyDescent="0.25">
      <c r="A1511" s="31"/>
      <c r="B1511" s="31"/>
      <c r="C1511" s="31"/>
      <c r="D1511" s="31"/>
      <c r="E1511" s="31" t="s">
        <v>544</v>
      </c>
      <c r="F1511" s="30">
        <v>4.25</v>
      </c>
      <c r="G1511" s="31" t="s">
        <v>543</v>
      </c>
      <c r="H1511" s="30">
        <v>0</v>
      </c>
      <c r="I1511" s="31" t="s">
        <v>542</v>
      </c>
      <c r="J1511" s="30">
        <v>4.25</v>
      </c>
    </row>
    <row r="1512" spans="1:10" x14ac:dyDescent="0.25">
      <c r="A1512" s="31"/>
      <c r="B1512" s="31"/>
      <c r="C1512" s="31"/>
      <c r="D1512" s="31"/>
      <c r="E1512" s="31" t="s">
        <v>541</v>
      </c>
      <c r="F1512" s="30">
        <v>1.61</v>
      </c>
      <c r="G1512" s="31"/>
      <c r="H1512" s="212" t="s">
        <v>540</v>
      </c>
      <c r="I1512" s="212"/>
      <c r="J1512" s="30">
        <v>9.1300000000000008</v>
      </c>
    </row>
    <row r="1513" spans="1:10" ht="49.95" customHeight="1" thickBot="1" x14ac:dyDescent="0.3">
      <c r="A1513" s="19"/>
      <c r="B1513" s="19"/>
      <c r="C1513" s="19"/>
      <c r="D1513" s="19"/>
      <c r="E1513" s="19"/>
      <c r="F1513" s="19"/>
      <c r="G1513" s="19" t="s">
        <v>539</v>
      </c>
      <c r="H1513" s="29" t="s">
        <v>933</v>
      </c>
      <c r="I1513" s="19" t="s">
        <v>537</v>
      </c>
      <c r="J1513" s="26">
        <v>204.14</v>
      </c>
    </row>
    <row r="1514" spans="1:10" ht="1.05" customHeight="1" thickTop="1" x14ac:dyDescent="0.25">
      <c r="A1514" s="28"/>
      <c r="B1514" s="28"/>
      <c r="C1514" s="28"/>
      <c r="D1514" s="28"/>
      <c r="E1514" s="28"/>
      <c r="F1514" s="28"/>
      <c r="G1514" s="28"/>
      <c r="H1514" s="28"/>
      <c r="I1514" s="28"/>
      <c r="J1514" s="28"/>
    </row>
    <row r="1515" spans="1:10" ht="18" customHeight="1" x14ac:dyDescent="0.25">
      <c r="A1515" s="24" t="s">
        <v>359</v>
      </c>
      <c r="B1515" s="23" t="s">
        <v>3</v>
      </c>
      <c r="C1515" s="24" t="s">
        <v>4</v>
      </c>
      <c r="D1515" s="24" t="s">
        <v>5</v>
      </c>
      <c r="E1515" s="157" t="s">
        <v>636</v>
      </c>
      <c r="F1515" s="157"/>
      <c r="G1515" s="38" t="s">
        <v>6</v>
      </c>
      <c r="H1515" s="23" t="s">
        <v>7</v>
      </c>
      <c r="I1515" s="23" t="s">
        <v>8</v>
      </c>
      <c r="J1515" s="23" t="s">
        <v>10</v>
      </c>
    </row>
    <row r="1516" spans="1:10" ht="24" customHeight="1" x14ac:dyDescent="0.25">
      <c r="A1516" s="48" t="s">
        <v>643</v>
      </c>
      <c r="B1516" s="49" t="s">
        <v>360</v>
      </c>
      <c r="C1516" s="48" t="s">
        <v>34</v>
      </c>
      <c r="D1516" s="48" t="s">
        <v>361</v>
      </c>
      <c r="E1516" s="213" t="s">
        <v>917</v>
      </c>
      <c r="F1516" s="213"/>
      <c r="G1516" s="47" t="s">
        <v>40</v>
      </c>
      <c r="H1516" s="46">
        <v>1</v>
      </c>
      <c r="I1516" s="45">
        <v>9.98</v>
      </c>
      <c r="J1516" s="45">
        <v>9.98</v>
      </c>
    </row>
    <row r="1517" spans="1:10" ht="24" customHeight="1" x14ac:dyDescent="0.25">
      <c r="A1517" s="36" t="s">
        <v>550</v>
      </c>
      <c r="B1517" s="37" t="s">
        <v>912</v>
      </c>
      <c r="C1517" s="36" t="s">
        <v>34</v>
      </c>
      <c r="D1517" s="36" t="s">
        <v>911</v>
      </c>
      <c r="E1517" s="211" t="s">
        <v>565</v>
      </c>
      <c r="F1517" s="211"/>
      <c r="G1517" s="35" t="s">
        <v>654</v>
      </c>
      <c r="H1517" s="34">
        <v>0.152</v>
      </c>
      <c r="I1517" s="33">
        <v>14.83</v>
      </c>
      <c r="J1517" s="33">
        <v>2.25</v>
      </c>
    </row>
    <row r="1518" spans="1:10" ht="24" customHeight="1" x14ac:dyDescent="0.25">
      <c r="A1518" s="36" t="s">
        <v>550</v>
      </c>
      <c r="B1518" s="37" t="s">
        <v>914</v>
      </c>
      <c r="C1518" s="36" t="s">
        <v>34</v>
      </c>
      <c r="D1518" s="36" t="s">
        <v>913</v>
      </c>
      <c r="E1518" s="211" t="s">
        <v>565</v>
      </c>
      <c r="F1518" s="211"/>
      <c r="G1518" s="35" t="s">
        <v>654</v>
      </c>
      <c r="H1518" s="34">
        <v>0.152</v>
      </c>
      <c r="I1518" s="33">
        <v>13.67</v>
      </c>
      <c r="J1518" s="33">
        <v>2.0699999999999998</v>
      </c>
    </row>
    <row r="1519" spans="1:10" ht="24" customHeight="1" x14ac:dyDescent="0.25">
      <c r="A1519" s="36" t="s">
        <v>550</v>
      </c>
      <c r="B1519" s="37" t="s">
        <v>932</v>
      </c>
      <c r="C1519" s="36" t="s">
        <v>34</v>
      </c>
      <c r="D1519" s="36" t="s">
        <v>931</v>
      </c>
      <c r="E1519" s="211" t="s">
        <v>547</v>
      </c>
      <c r="F1519" s="211"/>
      <c r="G1519" s="35" t="s">
        <v>36</v>
      </c>
      <c r="H1519" s="34">
        <v>6.7000000000000004E-2</v>
      </c>
      <c r="I1519" s="33">
        <v>7.36</v>
      </c>
      <c r="J1519" s="33">
        <v>0.49</v>
      </c>
    </row>
    <row r="1520" spans="1:10" ht="24" customHeight="1" x14ac:dyDescent="0.25">
      <c r="A1520" s="36" t="s">
        <v>550</v>
      </c>
      <c r="B1520" s="37" t="s">
        <v>930</v>
      </c>
      <c r="C1520" s="36" t="s">
        <v>34</v>
      </c>
      <c r="D1520" s="36" t="s">
        <v>929</v>
      </c>
      <c r="E1520" s="211" t="s">
        <v>547</v>
      </c>
      <c r="F1520" s="211"/>
      <c r="G1520" s="35" t="s">
        <v>40</v>
      </c>
      <c r="H1520" s="34">
        <v>1.05</v>
      </c>
      <c r="I1520" s="33">
        <v>4.93</v>
      </c>
      <c r="J1520" s="33">
        <v>5.17</v>
      </c>
    </row>
    <row r="1521" spans="1:10" x14ac:dyDescent="0.25">
      <c r="A1521" s="31"/>
      <c r="B1521" s="31"/>
      <c r="C1521" s="31"/>
      <c r="D1521" s="31"/>
      <c r="E1521" s="31" t="s">
        <v>544</v>
      </c>
      <c r="F1521" s="30">
        <v>4.32</v>
      </c>
      <c r="G1521" s="31" t="s">
        <v>543</v>
      </c>
      <c r="H1521" s="30">
        <v>0</v>
      </c>
      <c r="I1521" s="31" t="s">
        <v>542</v>
      </c>
      <c r="J1521" s="30">
        <v>4.32</v>
      </c>
    </row>
    <row r="1522" spans="1:10" x14ac:dyDescent="0.25">
      <c r="A1522" s="31"/>
      <c r="B1522" s="31"/>
      <c r="C1522" s="31"/>
      <c r="D1522" s="31"/>
      <c r="E1522" s="31" t="s">
        <v>541</v>
      </c>
      <c r="F1522" s="30">
        <v>2.14</v>
      </c>
      <c r="G1522" s="31"/>
      <c r="H1522" s="212" t="s">
        <v>540</v>
      </c>
      <c r="I1522" s="212"/>
      <c r="J1522" s="30">
        <v>12.12</v>
      </c>
    </row>
    <row r="1523" spans="1:10" ht="49.95" customHeight="1" thickBot="1" x14ac:dyDescent="0.3">
      <c r="A1523" s="19"/>
      <c r="B1523" s="19"/>
      <c r="C1523" s="19"/>
      <c r="D1523" s="19"/>
      <c r="E1523" s="19"/>
      <c r="F1523" s="19"/>
      <c r="G1523" s="19" t="s">
        <v>539</v>
      </c>
      <c r="H1523" s="29" t="s">
        <v>928</v>
      </c>
      <c r="I1523" s="19" t="s">
        <v>537</v>
      </c>
      <c r="J1523" s="26">
        <v>567.33000000000004</v>
      </c>
    </row>
    <row r="1524" spans="1:10" ht="1.05" customHeight="1" thickTop="1" x14ac:dyDescent="0.25">
      <c r="A1524" s="28"/>
      <c r="B1524" s="28"/>
      <c r="C1524" s="28"/>
      <c r="D1524" s="28"/>
      <c r="E1524" s="28"/>
      <c r="F1524" s="28"/>
      <c r="G1524" s="28"/>
      <c r="H1524" s="28"/>
      <c r="I1524" s="28"/>
      <c r="J1524" s="28"/>
    </row>
    <row r="1525" spans="1:10" ht="18" customHeight="1" x14ac:dyDescent="0.25">
      <c r="A1525" s="24" t="s">
        <v>362</v>
      </c>
      <c r="B1525" s="23" t="s">
        <v>3</v>
      </c>
      <c r="C1525" s="24" t="s">
        <v>4</v>
      </c>
      <c r="D1525" s="24" t="s">
        <v>5</v>
      </c>
      <c r="E1525" s="157" t="s">
        <v>636</v>
      </c>
      <c r="F1525" s="157"/>
      <c r="G1525" s="38" t="s">
        <v>6</v>
      </c>
      <c r="H1525" s="23" t="s">
        <v>7</v>
      </c>
      <c r="I1525" s="23" t="s">
        <v>8</v>
      </c>
      <c r="J1525" s="23" t="s">
        <v>10</v>
      </c>
    </row>
    <row r="1526" spans="1:10" ht="24" customHeight="1" x14ac:dyDescent="0.25">
      <c r="A1526" s="48" t="s">
        <v>643</v>
      </c>
      <c r="B1526" s="49" t="s">
        <v>363</v>
      </c>
      <c r="C1526" s="48" t="s">
        <v>34</v>
      </c>
      <c r="D1526" s="48" t="s">
        <v>364</v>
      </c>
      <c r="E1526" s="213" t="s">
        <v>917</v>
      </c>
      <c r="F1526" s="213"/>
      <c r="G1526" s="47" t="s">
        <v>40</v>
      </c>
      <c r="H1526" s="46">
        <v>1</v>
      </c>
      <c r="I1526" s="45">
        <v>14.53</v>
      </c>
      <c r="J1526" s="45">
        <v>14.53</v>
      </c>
    </row>
    <row r="1527" spans="1:10" ht="24" customHeight="1" x14ac:dyDescent="0.25">
      <c r="A1527" s="36" t="s">
        <v>550</v>
      </c>
      <c r="B1527" s="37" t="s">
        <v>912</v>
      </c>
      <c r="C1527" s="36" t="s">
        <v>34</v>
      </c>
      <c r="D1527" s="36" t="s">
        <v>911</v>
      </c>
      <c r="E1527" s="211" t="s">
        <v>565</v>
      </c>
      <c r="F1527" s="211"/>
      <c r="G1527" s="35" t="s">
        <v>654</v>
      </c>
      <c r="H1527" s="34">
        <v>0.183</v>
      </c>
      <c r="I1527" s="33">
        <v>14.83</v>
      </c>
      <c r="J1527" s="33">
        <v>2.71</v>
      </c>
    </row>
    <row r="1528" spans="1:10" ht="24" customHeight="1" x14ac:dyDescent="0.25">
      <c r="A1528" s="36" t="s">
        <v>550</v>
      </c>
      <c r="B1528" s="37" t="s">
        <v>914</v>
      </c>
      <c r="C1528" s="36" t="s">
        <v>34</v>
      </c>
      <c r="D1528" s="36" t="s">
        <v>913</v>
      </c>
      <c r="E1528" s="211" t="s">
        <v>565</v>
      </c>
      <c r="F1528" s="211"/>
      <c r="G1528" s="35" t="s">
        <v>654</v>
      </c>
      <c r="H1528" s="34">
        <v>0.183</v>
      </c>
      <c r="I1528" s="33">
        <v>13.67</v>
      </c>
      <c r="J1528" s="33">
        <v>2.5</v>
      </c>
    </row>
    <row r="1529" spans="1:10" ht="24" customHeight="1" x14ac:dyDescent="0.25">
      <c r="A1529" s="36" t="s">
        <v>550</v>
      </c>
      <c r="B1529" s="37" t="s">
        <v>927</v>
      </c>
      <c r="C1529" s="36" t="s">
        <v>34</v>
      </c>
      <c r="D1529" s="36" t="s">
        <v>926</v>
      </c>
      <c r="E1529" s="211" t="s">
        <v>547</v>
      </c>
      <c r="F1529" s="211"/>
      <c r="G1529" s="35" t="s">
        <v>36</v>
      </c>
      <c r="H1529" s="34">
        <v>0.17</v>
      </c>
      <c r="I1529" s="33">
        <v>1.71</v>
      </c>
      <c r="J1529" s="33">
        <v>0.28999999999999998</v>
      </c>
    </row>
    <row r="1530" spans="1:10" ht="24" customHeight="1" x14ac:dyDescent="0.25">
      <c r="A1530" s="36" t="s">
        <v>550</v>
      </c>
      <c r="B1530" s="37" t="s">
        <v>925</v>
      </c>
      <c r="C1530" s="36" t="s">
        <v>34</v>
      </c>
      <c r="D1530" s="36" t="s">
        <v>924</v>
      </c>
      <c r="E1530" s="211" t="s">
        <v>547</v>
      </c>
      <c r="F1530" s="211"/>
      <c r="G1530" s="35" t="s">
        <v>40</v>
      </c>
      <c r="H1530" s="34">
        <v>1.1000000000000001</v>
      </c>
      <c r="I1530" s="33">
        <v>7.93</v>
      </c>
      <c r="J1530" s="33">
        <v>8.7200000000000006</v>
      </c>
    </row>
    <row r="1531" spans="1:10" ht="24" customHeight="1" x14ac:dyDescent="0.25">
      <c r="A1531" s="36" t="s">
        <v>550</v>
      </c>
      <c r="B1531" s="37" t="s">
        <v>916</v>
      </c>
      <c r="C1531" s="36" t="s">
        <v>34</v>
      </c>
      <c r="D1531" s="36" t="s">
        <v>915</v>
      </c>
      <c r="E1531" s="211" t="s">
        <v>547</v>
      </c>
      <c r="F1531" s="211"/>
      <c r="G1531" s="35" t="s">
        <v>36</v>
      </c>
      <c r="H1531" s="34">
        <v>8.0000000000000002E-3</v>
      </c>
      <c r="I1531" s="33">
        <v>39.979999999999997</v>
      </c>
      <c r="J1531" s="33">
        <v>0.31</v>
      </c>
    </row>
    <row r="1532" spans="1:10" x14ac:dyDescent="0.25">
      <c r="A1532" s="31"/>
      <c r="B1532" s="31"/>
      <c r="C1532" s="31"/>
      <c r="D1532" s="31"/>
      <c r="E1532" s="31" t="s">
        <v>544</v>
      </c>
      <c r="F1532" s="30">
        <v>5.21</v>
      </c>
      <c r="G1532" s="31" t="s">
        <v>543</v>
      </c>
      <c r="H1532" s="30">
        <v>0</v>
      </c>
      <c r="I1532" s="31" t="s">
        <v>542</v>
      </c>
      <c r="J1532" s="30">
        <v>5.21</v>
      </c>
    </row>
    <row r="1533" spans="1:10" x14ac:dyDescent="0.25">
      <c r="A1533" s="31"/>
      <c r="B1533" s="31"/>
      <c r="C1533" s="31"/>
      <c r="D1533" s="31"/>
      <c r="E1533" s="31" t="s">
        <v>541</v>
      </c>
      <c r="F1533" s="30">
        <v>3.12</v>
      </c>
      <c r="G1533" s="31"/>
      <c r="H1533" s="212" t="s">
        <v>540</v>
      </c>
      <c r="I1533" s="212"/>
      <c r="J1533" s="30">
        <v>17.649999999999999</v>
      </c>
    </row>
    <row r="1534" spans="1:10" ht="49.95" customHeight="1" thickBot="1" x14ac:dyDescent="0.3">
      <c r="A1534" s="19"/>
      <c r="B1534" s="19"/>
      <c r="C1534" s="19"/>
      <c r="D1534" s="19"/>
      <c r="E1534" s="19"/>
      <c r="F1534" s="19"/>
      <c r="G1534" s="19" t="s">
        <v>539</v>
      </c>
      <c r="H1534" s="29" t="s">
        <v>923</v>
      </c>
      <c r="I1534" s="19" t="s">
        <v>537</v>
      </c>
      <c r="J1534" s="26">
        <v>392.18</v>
      </c>
    </row>
    <row r="1535" spans="1:10" ht="1.05" customHeight="1" thickTop="1" x14ac:dyDescent="0.25">
      <c r="A1535" s="28"/>
      <c r="B1535" s="28"/>
      <c r="C1535" s="28"/>
      <c r="D1535" s="28"/>
      <c r="E1535" s="28"/>
      <c r="F1535" s="28"/>
      <c r="G1535" s="28"/>
      <c r="H1535" s="28"/>
      <c r="I1535" s="28"/>
      <c r="J1535" s="28"/>
    </row>
    <row r="1536" spans="1:10" ht="18" customHeight="1" x14ac:dyDescent="0.25">
      <c r="A1536" s="24" t="s">
        <v>365</v>
      </c>
      <c r="B1536" s="23" t="s">
        <v>3</v>
      </c>
      <c r="C1536" s="24" t="s">
        <v>4</v>
      </c>
      <c r="D1536" s="24" t="s">
        <v>5</v>
      </c>
      <c r="E1536" s="157" t="s">
        <v>636</v>
      </c>
      <c r="F1536" s="157"/>
      <c r="G1536" s="38" t="s">
        <v>6</v>
      </c>
      <c r="H1536" s="23" t="s">
        <v>7</v>
      </c>
      <c r="I1536" s="23" t="s">
        <v>8</v>
      </c>
      <c r="J1536" s="23" t="s">
        <v>10</v>
      </c>
    </row>
    <row r="1537" spans="1:10" ht="24" customHeight="1" x14ac:dyDescent="0.25">
      <c r="A1537" s="48" t="s">
        <v>643</v>
      </c>
      <c r="B1537" s="49" t="s">
        <v>366</v>
      </c>
      <c r="C1537" s="48" t="s">
        <v>34</v>
      </c>
      <c r="D1537" s="48" t="s">
        <v>367</v>
      </c>
      <c r="E1537" s="213" t="s">
        <v>917</v>
      </c>
      <c r="F1537" s="213"/>
      <c r="G1537" s="47" t="s">
        <v>40</v>
      </c>
      <c r="H1537" s="46">
        <v>1</v>
      </c>
      <c r="I1537" s="45">
        <v>27.25</v>
      </c>
      <c r="J1537" s="45">
        <v>27.25</v>
      </c>
    </row>
    <row r="1538" spans="1:10" ht="24" customHeight="1" x14ac:dyDescent="0.25">
      <c r="A1538" s="36" t="s">
        <v>550</v>
      </c>
      <c r="B1538" s="37" t="s">
        <v>916</v>
      </c>
      <c r="C1538" s="36" t="s">
        <v>34</v>
      </c>
      <c r="D1538" s="36" t="s">
        <v>915</v>
      </c>
      <c r="E1538" s="211" t="s">
        <v>547</v>
      </c>
      <c r="F1538" s="211"/>
      <c r="G1538" s="35" t="s">
        <v>36</v>
      </c>
      <c r="H1538" s="34">
        <v>1.2E-2</v>
      </c>
      <c r="I1538" s="33">
        <v>39.979999999999997</v>
      </c>
      <c r="J1538" s="33">
        <v>0.47</v>
      </c>
    </row>
    <row r="1539" spans="1:10" ht="24" customHeight="1" x14ac:dyDescent="0.25">
      <c r="A1539" s="36" t="s">
        <v>550</v>
      </c>
      <c r="B1539" s="37" t="s">
        <v>912</v>
      </c>
      <c r="C1539" s="36" t="s">
        <v>34</v>
      </c>
      <c r="D1539" s="36" t="s">
        <v>911</v>
      </c>
      <c r="E1539" s="211" t="s">
        <v>565</v>
      </c>
      <c r="F1539" s="211"/>
      <c r="G1539" s="35" t="s">
        <v>654</v>
      </c>
      <c r="H1539" s="34">
        <v>0.21299999999999999</v>
      </c>
      <c r="I1539" s="33">
        <v>14.83</v>
      </c>
      <c r="J1539" s="33">
        <v>3.15</v>
      </c>
    </row>
    <row r="1540" spans="1:10" ht="24" customHeight="1" x14ac:dyDescent="0.25">
      <c r="A1540" s="36" t="s">
        <v>550</v>
      </c>
      <c r="B1540" s="37" t="s">
        <v>914</v>
      </c>
      <c r="C1540" s="36" t="s">
        <v>34</v>
      </c>
      <c r="D1540" s="36" t="s">
        <v>913</v>
      </c>
      <c r="E1540" s="211" t="s">
        <v>565</v>
      </c>
      <c r="F1540" s="211"/>
      <c r="G1540" s="35" t="s">
        <v>654</v>
      </c>
      <c r="H1540" s="34">
        <v>0.21299999999999999</v>
      </c>
      <c r="I1540" s="33">
        <v>13.67</v>
      </c>
      <c r="J1540" s="33">
        <v>2.91</v>
      </c>
    </row>
    <row r="1541" spans="1:10" ht="24" customHeight="1" x14ac:dyDescent="0.25">
      <c r="A1541" s="36" t="s">
        <v>550</v>
      </c>
      <c r="B1541" s="37" t="s">
        <v>922</v>
      </c>
      <c r="C1541" s="36" t="s">
        <v>34</v>
      </c>
      <c r="D1541" s="36" t="s">
        <v>921</v>
      </c>
      <c r="E1541" s="211" t="s">
        <v>547</v>
      </c>
      <c r="F1541" s="211"/>
      <c r="G1541" s="35" t="s">
        <v>40</v>
      </c>
      <c r="H1541" s="34">
        <v>1.1000000000000001</v>
      </c>
      <c r="I1541" s="33">
        <v>18.579999999999998</v>
      </c>
      <c r="J1541" s="33">
        <v>20.43</v>
      </c>
    </row>
    <row r="1542" spans="1:10" ht="24" customHeight="1" x14ac:dyDescent="0.25">
      <c r="A1542" s="36" t="s">
        <v>550</v>
      </c>
      <c r="B1542" s="37" t="s">
        <v>920</v>
      </c>
      <c r="C1542" s="36" t="s">
        <v>34</v>
      </c>
      <c r="D1542" s="36" t="s">
        <v>919</v>
      </c>
      <c r="E1542" s="211" t="s">
        <v>547</v>
      </c>
      <c r="F1542" s="211"/>
      <c r="G1542" s="35" t="s">
        <v>36</v>
      </c>
      <c r="H1542" s="34">
        <v>0.17</v>
      </c>
      <c r="I1542" s="33">
        <v>1.71</v>
      </c>
      <c r="J1542" s="33">
        <v>0.28999999999999998</v>
      </c>
    </row>
    <row r="1543" spans="1:10" x14ac:dyDescent="0.25">
      <c r="A1543" s="31"/>
      <c r="B1543" s="31"/>
      <c r="C1543" s="31"/>
      <c r="D1543" s="31"/>
      <c r="E1543" s="31" t="s">
        <v>544</v>
      </c>
      <c r="F1543" s="30">
        <v>6.06</v>
      </c>
      <c r="G1543" s="31" t="s">
        <v>543</v>
      </c>
      <c r="H1543" s="30">
        <v>0</v>
      </c>
      <c r="I1543" s="31" t="s">
        <v>542</v>
      </c>
      <c r="J1543" s="30">
        <v>6.06</v>
      </c>
    </row>
    <row r="1544" spans="1:10" x14ac:dyDescent="0.25">
      <c r="A1544" s="31"/>
      <c r="B1544" s="31"/>
      <c r="C1544" s="31"/>
      <c r="D1544" s="31"/>
      <c r="E1544" s="31" t="s">
        <v>541</v>
      </c>
      <c r="F1544" s="30">
        <v>5.86</v>
      </c>
      <c r="G1544" s="31"/>
      <c r="H1544" s="212" t="s">
        <v>540</v>
      </c>
      <c r="I1544" s="212"/>
      <c r="J1544" s="30">
        <v>33.11</v>
      </c>
    </row>
    <row r="1545" spans="1:10" ht="49.95" customHeight="1" thickBot="1" x14ac:dyDescent="0.3">
      <c r="A1545" s="19"/>
      <c r="B1545" s="19"/>
      <c r="C1545" s="19"/>
      <c r="D1545" s="19"/>
      <c r="E1545" s="19"/>
      <c r="F1545" s="19"/>
      <c r="G1545" s="19" t="s">
        <v>539</v>
      </c>
      <c r="H1545" s="29" t="s">
        <v>918</v>
      </c>
      <c r="I1545" s="19" t="s">
        <v>537</v>
      </c>
      <c r="J1545" s="26">
        <v>1034.68</v>
      </c>
    </row>
    <row r="1546" spans="1:10" ht="1.05" customHeight="1" thickTop="1" x14ac:dyDescent="0.25">
      <c r="A1546" s="28"/>
      <c r="B1546" s="28"/>
      <c r="C1546" s="28"/>
      <c r="D1546" s="28"/>
      <c r="E1546" s="28"/>
      <c r="F1546" s="28"/>
      <c r="G1546" s="28"/>
      <c r="H1546" s="28"/>
      <c r="I1546" s="28"/>
      <c r="J1546" s="28"/>
    </row>
    <row r="1547" spans="1:10" ht="18" customHeight="1" x14ac:dyDescent="0.25">
      <c r="A1547" s="24" t="s">
        <v>368</v>
      </c>
      <c r="B1547" s="23" t="s">
        <v>3</v>
      </c>
      <c r="C1547" s="24" t="s">
        <v>4</v>
      </c>
      <c r="D1547" s="24" t="s">
        <v>5</v>
      </c>
      <c r="E1547" s="157" t="s">
        <v>636</v>
      </c>
      <c r="F1547" s="157"/>
      <c r="G1547" s="38" t="s">
        <v>6</v>
      </c>
      <c r="H1547" s="23" t="s">
        <v>7</v>
      </c>
      <c r="I1547" s="23" t="s">
        <v>8</v>
      </c>
      <c r="J1547" s="23" t="s">
        <v>10</v>
      </c>
    </row>
    <row r="1548" spans="1:10" ht="24" customHeight="1" x14ac:dyDescent="0.25">
      <c r="A1548" s="48" t="s">
        <v>643</v>
      </c>
      <c r="B1548" s="49" t="s">
        <v>369</v>
      </c>
      <c r="C1548" s="48" t="s">
        <v>34</v>
      </c>
      <c r="D1548" s="48" t="s">
        <v>370</v>
      </c>
      <c r="E1548" s="213" t="s">
        <v>917</v>
      </c>
      <c r="F1548" s="213"/>
      <c r="G1548" s="47" t="s">
        <v>40</v>
      </c>
      <c r="H1548" s="46">
        <v>1</v>
      </c>
      <c r="I1548" s="45">
        <v>25.4</v>
      </c>
      <c r="J1548" s="45">
        <v>25.4</v>
      </c>
    </row>
    <row r="1549" spans="1:10" ht="24" customHeight="1" x14ac:dyDescent="0.25">
      <c r="A1549" s="36" t="s">
        <v>550</v>
      </c>
      <c r="B1549" s="37" t="s">
        <v>916</v>
      </c>
      <c r="C1549" s="36" t="s">
        <v>34</v>
      </c>
      <c r="D1549" s="36" t="s">
        <v>915</v>
      </c>
      <c r="E1549" s="211" t="s">
        <v>547</v>
      </c>
      <c r="F1549" s="211"/>
      <c r="G1549" s="35" t="s">
        <v>36</v>
      </c>
      <c r="H1549" s="34">
        <v>1.6E-2</v>
      </c>
      <c r="I1549" s="33">
        <v>39.979999999999997</v>
      </c>
      <c r="J1549" s="33">
        <v>0.63</v>
      </c>
    </row>
    <row r="1550" spans="1:10" ht="24" customHeight="1" x14ac:dyDescent="0.25">
      <c r="A1550" s="36" t="s">
        <v>550</v>
      </c>
      <c r="B1550" s="37" t="s">
        <v>914</v>
      </c>
      <c r="C1550" s="36" t="s">
        <v>34</v>
      </c>
      <c r="D1550" s="36" t="s">
        <v>913</v>
      </c>
      <c r="E1550" s="211" t="s">
        <v>565</v>
      </c>
      <c r="F1550" s="211"/>
      <c r="G1550" s="35" t="s">
        <v>654</v>
      </c>
      <c r="H1550" s="34">
        <v>0.40100000000000002</v>
      </c>
      <c r="I1550" s="33">
        <v>13.67</v>
      </c>
      <c r="J1550" s="33">
        <v>5.48</v>
      </c>
    </row>
    <row r="1551" spans="1:10" ht="24" customHeight="1" x14ac:dyDescent="0.25">
      <c r="A1551" s="36" t="s">
        <v>550</v>
      </c>
      <c r="B1551" s="37" t="s">
        <v>912</v>
      </c>
      <c r="C1551" s="36" t="s">
        <v>34</v>
      </c>
      <c r="D1551" s="36" t="s">
        <v>911</v>
      </c>
      <c r="E1551" s="211" t="s">
        <v>565</v>
      </c>
      <c r="F1551" s="211"/>
      <c r="G1551" s="35" t="s">
        <v>654</v>
      </c>
      <c r="H1551" s="34">
        <v>0.40100000000000002</v>
      </c>
      <c r="I1551" s="33">
        <v>14.83</v>
      </c>
      <c r="J1551" s="33">
        <v>5.94</v>
      </c>
    </row>
    <row r="1552" spans="1:10" ht="24" customHeight="1" x14ac:dyDescent="0.25">
      <c r="A1552" s="36" t="s">
        <v>550</v>
      </c>
      <c r="B1552" s="37" t="s">
        <v>910</v>
      </c>
      <c r="C1552" s="36" t="s">
        <v>34</v>
      </c>
      <c r="D1552" s="36" t="s">
        <v>909</v>
      </c>
      <c r="E1552" s="211" t="s">
        <v>547</v>
      </c>
      <c r="F1552" s="211"/>
      <c r="G1552" s="35" t="s">
        <v>36</v>
      </c>
      <c r="H1552" s="34">
        <v>0.17</v>
      </c>
      <c r="I1552" s="33">
        <v>3.36</v>
      </c>
      <c r="J1552" s="33">
        <v>0.56999999999999995</v>
      </c>
    </row>
    <row r="1553" spans="1:10" ht="24" customHeight="1" x14ac:dyDescent="0.25">
      <c r="A1553" s="36" t="s">
        <v>550</v>
      </c>
      <c r="B1553" s="37" t="s">
        <v>908</v>
      </c>
      <c r="C1553" s="36" t="s">
        <v>34</v>
      </c>
      <c r="D1553" s="36" t="s">
        <v>907</v>
      </c>
      <c r="E1553" s="211" t="s">
        <v>547</v>
      </c>
      <c r="F1553" s="211"/>
      <c r="G1553" s="35" t="s">
        <v>40</v>
      </c>
      <c r="H1553" s="34">
        <v>1.1000000000000001</v>
      </c>
      <c r="I1553" s="33">
        <v>11.62</v>
      </c>
      <c r="J1553" s="33">
        <v>12.78</v>
      </c>
    </row>
    <row r="1554" spans="1:10" x14ac:dyDescent="0.25">
      <c r="A1554" s="31"/>
      <c r="B1554" s="31"/>
      <c r="C1554" s="31"/>
      <c r="D1554" s="31"/>
      <c r="E1554" s="31" t="s">
        <v>544</v>
      </c>
      <c r="F1554" s="30">
        <v>11.42</v>
      </c>
      <c r="G1554" s="31" t="s">
        <v>543</v>
      </c>
      <c r="H1554" s="30">
        <v>0</v>
      </c>
      <c r="I1554" s="31" t="s">
        <v>542</v>
      </c>
      <c r="J1554" s="30">
        <v>11.42</v>
      </c>
    </row>
    <row r="1555" spans="1:10" x14ac:dyDescent="0.25">
      <c r="A1555" s="31"/>
      <c r="B1555" s="31"/>
      <c r="C1555" s="31"/>
      <c r="D1555" s="31"/>
      <c r="E1555" s="31" t="s">
        <v>541</v>
      </c>
      <c r="F1555" s="30">
        <v>5.46</v>
      </c>
      <c r="G1555" s="31"/>
      <c r="H1555" s="212" t="s">
        <v>540</v>
      </c>
      <c r="I1555" s="212"/>
      <c r="J1555" s="30">
        <v>30.86</v>
      </c>
    </row>
    <row r="1556" spans="1:10" ht="49.95" customHeight="1" thickBot="1" x14ac:dyDescent="0.3">
      <c r="A1556" s="19"/>
      <c r="B1556" s="19"/>
      <c r="C1556" s="19"/>
      <c r="D1556" s="19"/>
      <c r="E1556" s="19"/>
      <c r="F1556" s="19"/>
      <c r="G1556" s="19" t="s">
        <v>539</v>
      </c>
      <c r="H1556" s="29" t="s">
        <v>906</v>
      </c>
      <c r="I1556" s="19" t="s">
        <v>537</v>
      </c>
      <c r="J1556" s="26">
        <v>3200.79</v>
      </c>
    </row>
    <row r="1557" spans="1:10" ht="1.05" customHeight="1" thickTop="1" x14ac:dyDescent="0.25">
      <c r="A1557" s="28"/>
      <c r="B1557" s="28"/>
      <c r="C1557" s="28"/>
      <c r="D1557" s="28"/>
      <c r="E1557" s="28"/>
      <c r="F1557" s="28"/>
      <c r="G1557" s="28"/>
      <c r="H1557" s="28"/>
      <c r="I1557" s="28"/>
      <c r="J1557" s="28"/>
    </row>
    <row r="1558" spans="1:10" ht="24" customHeight="1" x14ac:dyDescent="0.25">
      <c r="A1558" s="22" t="s">
        <v>371</v>
      </c>
      <c r="B1558" s="22"/>
      <c r="C1558" s="22"/>
      <c r="D1558" s="22" t="s">
        <v>372</v>
      </c>
      <c r="E1558" s="22"/>
      <c r="F1558" s="217"/>
      <c r="G1558" s="217"/>
      <c r="H1558" s="21"/>
      <c r="I1558" s="22"/>
      <c r="J1558" s="50"/>
    </row>
    <row r="1559" spans="1:10" ht="18" customHeight="1" x14ac:dyDescent="0.25">
      <c r="A1559" s="24" t="s">
        <v>373</v>
      </c>
      <c r="B1559" s="23" t="s">
        <v>3</v>
      </c>
      <c r="C1559" s="24" t="s">
        <v>4</v>
      </c>
      <c r="D1559" s="24" t="s">
        <v>5</v>
      </c>
      <c r="E1559" s="157" t="s">
        <v>636</v>
      </c>
      <c r="F1559" s="157"/>
      <c r="G1559" s="38" t="s">
        <v>6</v>
      </c>
      <c r="H1559" s="23" t="s">
        <v>7</v>
      </c>
      <c r="I1559" s="23" t="s">
        <v>8</v>
      </c>
      <c r="J1559" s="23" t="s">
        <v>10</v>
      </c>
    </row>
    <row r="1560" spans="1:10" ht="64.95" customHeight="1" x14ac:dyDescent="0.25">
      <c r="A1560" s="48" t="s">
        <v>643</v>
      </c>
      <c r="B1560" s="49" t="s">
        <v>374</v>
      </c>
      <c r="C1560" s="48" t="s">
        <v>18</v>
      </c>
      <c r="D1560" s="48" t="s">
        <v>375</v>
      </c>
      <c r="E1560" s="213" t="s">
        <v>683</v>
      </c>
      <c r="F1560" s="213"/>
      <c r="G1560" s="47" t="s">
        <v>376</v>
      </c>
      <c r="H1560" s="46">
        <v>1</v>
      </c>
      <c r="I1560" s="45">
        <v>52345.98</v>
      </c>
      <c r="J1560" s="45">
        <v>52345.98</v>
      </c>
    </row>
    <row r="1561" spans="1:10" ht="24" customHeight="1" x14ac:dyDescent="0.25">
      <c r="A1561" s="43" t="s">
        <v>686</v>
      </c>
      <c r="B1561" s="44" t="s">
        <v>685</v>
      </c>
      <c r="C1561" s="43" t="s">
        <v>22</v>
      </c>
      <c r="D1561" s="43" t="s">
        <v>684</v>
      </c>
      <c r="E1561" s="215" t="s">
        <v>683</v>
      </c>
      <c r="F1561" s="215"/>
      <c r="G1561" s="42" t="s">
        <v>654</v>
      </c>
      <c r="H1561" s="41">
        <v>421.92</v>
      </c>
      <c r="I1561" s="40">
        <v>15.17</v>
      </c>
      <c r="J1561" s="40">
        <v>6400.52</v>
      </c>
    </row>
    <row r="1562" spans="1:10" ht="24" customHeight="1" x14ac:dyDescent="0.25">
      <c r="A1562" s="43" t="s">
        <v>686</v>
      </c>
      <c r="B1562" s="44" t="s">
        <v>905</v>
      </c>
      <c r="C1562" s="43" t="s">
        <v>22</v>
      </c>
      <c r="D1562" s="43" t="s">
        <v>904</v>
      </c>
      <c r="E1562" s="215" t="s">
        <v>683</v>
      </c>
      <c r="F1562" s="215"/>
      <c r="G1562" s="42" t="s">
        <v>654</v>
      </c>
      <c r="H1562" s="41">
        <v>410.97</v>
      </c>
      <c r="I1562" s="40">
        <v>19.260000000000002</v>
      </c>
      <c r="J1562" s="40">
        <v>7915.28</v>
      </c>
    </row>
    <row r="1563" spans="1:10" ht="24" customHeight="1" x14ac:dyDescent="0.25">
      <c r="A1563" s="43" t="s">
        <v>686</v>
      </c>
      <c r="B1563" s="44" t="s">
        <v>903</v>
      </c>
      <c r="C1563" s="43" t="s">
        <v>22</v>
      </c>
      <c r="D1563" s="43" t="s">
        <v>902</v>
      </c>
      <c r="E1563" s="215" t="s">
        <v>683</v>
      </c>
      <c r="F1563" s="215"/>
      <c r="G1563" s="42" t="s">
        <v>901</v>
      </c>
      <c r="H1563" s="41">
        <v>98</v>
      </c>
      <c r="I1563" s="40">
        <v>22.3</v>
      </c>
      <c r="J1563" s="40">
        <v>2185.4</v>
      </c>
    </row>
    <row r="1564" spans="1:10" ht="52.05" customHeight="1" x14ac:dyDescent="0.25">
      <c r="A1564" s="43" t="s">
        <v>686</v>
      </c>
      <c r="B1564" s="44" t="s">
        <v>900</v>
      </c>
      <c r="C1564" s="43" t="s">
        <v>108</v>
      </c>
      <c r="D1564" s="43" t="s">
        <v>899</v>
      </c>
      <c r="E1564" s="215" t="s">
        <v>898</v>
      </c>
      <c r="F1564" s="215"/>
      <c r="G1564" s="42" t="s">
        <v>24</v>
      </c>
      <c r="H1564" s="41">
        <v>273.98</v>
      </c>
      <c r="I1564" s="40">
        <v>39.08</v>
      </c>
      <c r="J1564" s="40">
        <v>10707.13</v>
      </c>
    </row>
    <row r="1565" spans="1:10" ht="39" customHeight="1" x14ac:dyDescent="0.25">
      <c r="A1565" s="43" t="s">
        <v>686</v>
      </c>
      <c r="B1565" s="44" t="s">
        <v>897</v>
      </c>
      <c r="C1565" s="43" t="s">
        <v>108</v>
      </c>
      <c r="D1565" s="43" t="s">
        <v>896</v>
      </c>
      <c r="E1565" s="215" t="s">
        <v>895</v>
      </c>
      <c r="F1565" s="215"/>
      <c r="G1565" s="42" t="s">
        <v>24</v>
      </c>
      <c r="H1565" s="41">
        <v>273.98</v>
      </c>
      <c r="I1565" s="40">
        <v>15.9</v>
      </c>
      <c r="J1565" s="40">
        <v>4356.28</v>
      </c>
    </row>
    <row r="1566" spans="1:10" ht="25.95" customHeight="1" x14ac:dyDescent="0.25">
      <c r="A1566" s="36" t="s">
        <v>550</v>
      </c>
      <c r="B1566" s="37" t="s">
        <v>894</v>
      </c>
      <c r="C1566" s="36" t="s">
        <v>108</v>
      </c>
      <c r="D1566" s="36" t="s">
        <v>893</v>
      </c>
      <c r="E1566" s="211" t="s">
        <v>700</v>
      </c>
      <c r="F1566" s="211"/>
      <c r="G1566" s="35" t="s">
        <v>564</v>
      </c>
      <c r="H1566" s="34">
        <v>410.97</v>
      </c>
      <c r="I1566" s="33">
        <v>2.91</v>
      </c>
      <c r="J1566" s="33">
        <v>1195.92</v>
      </c>
    </row>
    <row r="1567" spans="1:10" ht="25.95" customHeight="1" x14ac:dyDescent="0.25">
      <c r="A1567" s="36" t="s">
        <v>550</v>
      </c>
      <c r="B1567" s="37" t="s">
        <v>892</v>
      </c>
      <c r="C1567" s="36" t="s">
        <v>108</v>
      </c>
      <c r="D1567" s="36" t="s">
        <v>891</v>
      </c>
      <c r="E1567" s="211" t="s">
        <v>547</v>
      </c>
      <c r="F1567" s="211"/>
      <c r="G1567" s="35" t="s">
        <v>799</v>
      </c>
      <c r="H1567" s="34">
        <v>752.14</v>
      </c>
      <c r="I1567" s="33">
        <v>7.96</v>
      </c>
      <c r="J1567" s="33">
        <v>5987.03</v>
      </c>
    </row>
    <row r="1568" spans="1:10" ht="25.95" customHeight="1" x14ac:dyDescent="0.25">
      <c r="A1568" s="36" t="s">
        <v>550</v>
      </c>
      <c r="B1568" s="37" t="s">
        <v>890</v>
      </c>
      <c r="C1568" s="36" t="s">
        <v>108</v>
      </c>
      <c r="D1568" s="36" t="s">
        <v>889</v>
      </c>
      <c r="E1568" s="211" t="s">
        <v>547</v>
      </c>
      <c r="F1568" s="211"/>
      <c r="G1568" s="35" t="s">
        <v>799</v>
      </c>
      <c r="H1568" s="34">
        <v>832.86</v>
      </c>
      <c r="I1568" s="33">
        <v>7.96</v>
      </c>
      <c r="J1568" s="33">
        <v>6629.56</v>
      </c>
    </row>
    <row r="1569" spans="1:10" ht="25.95" customHeight="1" x14ac:dyDescent="0.25">
      <c r="A1569" s="36" t="s">
        <v>550</v>
      </c>
      <c r="B1569" s="37" t="s">
        <v>888</v>
      </c>
      <c r="C1569" s="36" t="s">
        <v>22</v>
      </c>
      <c r="D1569" s="36" t="s">
        <v>887</v>
      </c>
      <c r="E1569" s="211" t="s">
        <v>547</v>
      </c>
      <c r="F1569" s="211"/>
      <c r="G1569" s="35" t="s">
        <v>53</v>
      </c>
      <c r="H1569" s="34">
        <v>37</v>
      </c>
      <c r="I1569" s="33">
        <v>21.18</v>
      </c>
      <c r="J1569" s="33">
        <v>783.66</v>
      </c>
    </row>
    <row r="1570" spans="1:10" ht="24" customHeight="1" x14ac:dyDescent="0.25">
      <c r="A1570" s="36" t="s">
        <v>550</v>
      </c>
      <c r="B1570" s="37" t="s">
        <v>886</v>
      </c>
      <c r="C1570" s="36" t="s">
        <v>108</v>
      </c>
      <c r="D1570" s="36" t="s">
        <v>885</v>
      </c>
      <c r="E1570" s="211" t="s">
        <v>547</v>
      </c>
      <c r="F1570" s="211"/>
      <c r="G1570" s="35" t="s">
        <v>884</v>
      </c>
      <c r="H1570" s="34">
        <v>87.4</v>
      </c>
      <c r="I1570" s="33">
        <v>10.94</v>
      </c>
      <c r="J1570" s="33">
        <v>956.15</v>
      </c>
    </row>
    <row r="1571" spans="1:10" ht="25.95" customHeight="1" x14ac:dyDescent="0.25">
      <c r="A1571" s="36" t="s">
        <v>550</v>
      </c>
      <c r="B1571" s="37" t="s">
        <v>883</v>
      </c>
      <c r="C1571" s="36" t="s">
        <v>108</v>
      </c>
      <c r="D1571" s="36" t="s">
        <v>882</v>
      </c>
      <c r="E1571" s="211" t="s">
        <v>547</v>
      </c>
      <c r="F1571" s="211"/>
      <c r="G1571" s="35" t="s">
        <v>799</v>
      </c>
      <c r="H1571" s="34">
        <v>408.2</v>
      </c>
      <c r="I1571" s="33">
        <v>11.5</v>
      </c>
      <c r="J1571" s="33">
        <v>4694.3</v>
      </c>
    </row>
    <row r="1572" spans="1:10" ht="24" customHeight="1" x14ac:dyDescent="0.25">
      <c r="A1572" s="36" t="s">
        <v>550</v>
      </c>
      <c r="B1572" s="37" t="s">
        <v>881</v>
      </c>
      <c r="C1572" s="36" t="s">
        <v>108</v>
      </c>
      <c r="D1572" s="36" t="s">
        <v>880</v>
      </c>
      <c r="E1572" s="211" t="s">
        <v>700</v>
      </c>
      <c r="F1572" s="211"/>
      <c r="G1572" s="35" t="s">
        <v>654</v>
      </c>
      <c r="H1572" s="34">
        <v>278.52</v>
      </c>
      <c r="I1572" s="33">
        <v>1.92</v>
      </c>
      <c r="J1572" s="33">
        <v>534.75</v>
      </c>
    </row>
    <row r="1573" spans="1:10" x14ac:dyDescent="0.25">
      <c r="A1573" s="31"/>
      <c r="B1573" s="31"/>
      <c r="C1573" s="31"/>
      <c r="D1573" s="31"/>
      <c r="E1573" s="31" t="s">
        <v>544</v>
      </c>
      <c r="F1573" s="30">
        <v>16186.34</v>
      </c>
      <c r="G1573" s="31" t="s">
        <v>543</v>
      </c>
      <c r="H1573" s="30">
        <v>0</v>
      </c>
      <c r="I1573" s="31" t="s">
        <v>542</v>
      </c>
      <c r="J1573" s="30">
        <v>16186.34</v>
      </c>
    </row>
    <row r="1574" spans="1:10" x14ac:dyDescent="0.25">
      <c r="A1574" s="31"/>
      <c r="B1574" s="31"/>
      <c r="C1574" s="31"/>
      <c r="D1574" s="31"/>
      <c r="E1574" s="31" t="s">
        <v>541</v>
      </c>
      <c r="F1574" s="30">
        <v>11259.62</v>
      </c>
      <c r="G1574" s="31"/>
      <c r="H1574" s="212" t="s">
        <v>540</v>
      </c>
      <c r="I1574" s="212"/>
      <c r="J1574" s="30">
        <v>63605.599999999999</v>
      </c>
    </row>
    <row r="1575" spans="1:10" ht="49.95" customHeight="1" thickBot="1" x14ac:dyDescent="0.3">
      <c r="A1575" s="19"/>
      <c r="B1575" s="19"/>
      <c r="C1575" s="19"/>
      <c r="D1575" s="19"/>
      <c r="E1575" s="19"/>
      <c r="F1575" s="19"/>
      <c r="G1575" s="19" t="s">
        <v>539</v>
      </c>
      <c r="H1575" s="29" t="s">
        <v>538</v>
      </c>
      <c r="I1575" s="19" t="s">
        <v>537</v>
      </c>
      <c r="J1575" s="26">
        <v>63605.599999999999</v>
      </c>
    </row>
    <row r="1576" spans="1:10" ht="1.05" customHeight="1" thickTop="1" x14ac:dyDescent="0.25">
      <c r="A1576" s="28"/>
      <c r="B1576" s="28"/>
      <c r="C1576" s="28"/>
      <c r="D1576" s="28"/>
      <c r="E1576" s="28"/>
      <c r="F1576" s="28"/>
      <c r="G1576" s="28"/>
      <c r="H1576" s="28"/>
      <c r="I1576" s="28"/>
      <c r="J1576" s="28"/>
    </row>
    <row r="1577" spans="1:10" ht="18" customHeight="1" x14ac:dyDescent="0.25">
      <c r="A1577" s="24" t="s">
        <v>377</v>
      </c>
      <c r="B1577" s="23" t="s">
        <v>3</v>
      </c>
      <c r="C1577" s="24" t="s">
        <v>4</v>
      </c>
      <c r="D1577" s="24" t="s">
        <v>5</v>
      </c>
      <c r="E1577" s="157" t="s">
        <v>636</v>
      </c>
      <c r="F1577" s="157"/>
      <c r="G1577" s="38" t="s">
        <v>6</v>
      </c>
      <c r="H1577" s="23" t="s">
        <v>7</v>
      </c>
      <c r="I1577" s="23" t="s">
        <v>8</v>
      </c>
      <c r="J1577" s="23" t="s">
        <v>10</v>
      </c>
    </row>
    <row r="1578" spans="1:10" ht="52.05" customHeight="1" x14ac:dyDescent="0.25">
      <c r="A1578" s="48" t="s">
        <v>643</v>
      </c>
      <c r="B1578" s="49" t="s">
        <v>378</v>
      </c>
      <c r="C1578" s="48" t="s">
        <v>22</v>
      </c>
      <c r="D1578" s="48" t="s">
        <v>379</v>
      </c>
      <c r="E1578" s="213" t="s">
        <v>870</v>
      </c>
      <c r="F1578" s="213"/>
      <c r="G1578" s="47" t="s">
        <v>24</v>
      </c>
      <c r="H1578" s="46">
        <v>1</v>
      </c>
      <c r="I1578" s="45">
        <v>47.51</v>
      </c>
      <c r="J1578" s="45">
        <v>47.51</v>
      </c>
    </row>
    <row r="1579" spans="1:10" ht="24" customHeight="1" x14ac:dyDescent="0.25">
      <c r="A1579" s="43" t="s">
        <v>686</v>
      </c>
      <c r="B1579" s="44" t="s">
        <v>865</v>
      </c>
      <c r="C1579" s="43" t="s">
        <v>22</v>
      </c>
      <c r="D1579" s="43" t="s">
        <v>864</v>
      </c>
      <c r="E1579" s="215" t="s">
        <v>683</v>
      </c>
      <c r="F1579" s="215"/>
      <c r="G1579" s="42" t="s">
        <v>654</v>
      </c>
      <c r="H1579" s="41">
        <v>0.128</v>
      </c>
      <c r="I1579" s="40">
        <v>18.23</v>
      </c>
      <c r="J1579" s="40">
        <v>2.33</v>
      </c>
    </row>
    <row r="1580" spans="1:10" ht="39" customHeight="1" x14ac:dyDescent="0.25">
      <c r="A1580" s="43" t="s">
        <v>686</v>
      </c>
      <c r="B1580" s="44" t="s">
        <v>869</v>
      </c>
      <c r="C1580" s="43" t="s">
        <v>22</v>
      </c>
      <c r="D1580" s="43" t="s">
        <v>868</v>
      </c>
      <c r="E1580" s="215" t="s">
        <v>754</v>
      </c>
      <c r="F1580" s="215"/>
      <c r="G1580" s="42" t="s">
        <v>753</v>
      </c>
      <c r="H1580" s="41">
        <v>7.3000000000000001E-3</v>
      </c>
      <c r="I1580" s="40">
        <v>15.61</v>
      </c>
      <c r="J1580" s="40">
        <v>0.11</v>
      </c>
    </row>
    <row r="1581" spans="1:10" ht="39" customHeight="1" x14ac:dyDescent="0.25">
      <c r="A1581" s="43" t="s">
        <v>686</v>
      </c>
      <c r="B1581" s="44" t="s">
        <v>867</v>
      </c>
      <c r="C1581" s="43" t="s">
        <v>22</v>
      </c>
      <c r="D1581" s="43" t="s">
        <v>866</v>
      </c>
      <c r="E1581" s="215" t="s">
        <v>754</v>
      </c>
      <c r="F1581" s="215"/>
      <c r="G1581" s="42" t="s">
        <v>762</v>
      </c>
      <c r="H1581" s="41">
        <v>5.3E-3</v>
      </c>
      <c r="I1581" s="40">
        <v>16.239999999999998</v>
      </c>
      <c r="J1581" s="40">
        <v>0.08</v>
      </c>
    </row>
    <row r="1582" spans="1:10" ht="24" customHeight="1" x14ac:dyDescent="0.25">
      <c r="A1582" s="43" t="s">
        <v>686</v>
      </c>
      <c r="B1582" s="44" t="s">
        <v>685</v>
      </c>
      <c r="C1582" s="43" t="s">
        <v>22</v>
      </c>
      <c r="D1582" s="43" t="s">
        <v>684</v>
      </c>
      <c r="E1582" s="215" t="s">
        <v>683</v>
      </c>
      <c r="F1582" s="215"/>
      <c r="G1582" s="42" t="s">
        <v>654</v>
      </c>
      <c r="H1582" s="41">
        <v>0.16600000000000001</v>
      </c>
      <c r="I1582" s="40">
        <v>15.17</v>
      </c>
      <c r="J1582" s="40">
        <v>2.5099999999999998</v>
      </c>
    </row>
    <row r="1583" spans="1:10" ht="39" customHeight="1" x14ac:dyDescent="0.25">
      <c r="A1583" s="36" t="s">
        <v>550</v>
      </c>
      <c r="B1583" s="37" t="s">
        <v>873</v>
      </c>
      <c r="C1583" s="36" t="s">
        <v>22</v>
      </c>
      <c r="D1583" s="36" t="s">
        <v>872</v>
      </c>
      <c r="E1583" s="211" t="s">
        <v>547</v>
      </c>
      <c r="F1583" s="211"/>
      <c r="G1583" s="35" t="s">
        <v>36</v>
      </c>
      <c r="H1583" s="34">
        <v>1.26</v>
      </c>
      <c r="I1583" s="33">
        <v>3.72</v>
      </c>
      <c r="J1583" s="33">
        <v>4.68</v>
      </c>
    </row>
    <row r="1584" spans="1:10" ht="25.95" customHeight="1" x14ac:dyDescent="0.25">
      <c r="A1584" s="36" t="s">
        <v>550</v>
      </c>
      <c r="B1584" s="37" t="s">
        <v>879</v>
      </c>
      <c r="C1584" s="36" t="s">
        <v>22</v>
      </c>
      <c r="D1584" s="36" t="s">
        <v>878</v>
      </c>
      <c r="E1584" s="211" t="s">
        <v>547</v>
      </c>
      <c r="F1584" s="211"/>
      <c r="G1584" s="35" t="s">
        <v>783</v>
      </c>
      <c r="H1584" s="34">
        <v>1.357</v>
      </c>
      <c r="I1584" s="33">
        <v>27.63</v>
      </c>
      <c r="J1584" s="33">
        <v>37.49</v>
      </c>
    </row>
    <row r="1585" spans="1:10" ht="39" customHeight="1" x14ac:dyDescent="0.25">
      <c r="A1585" s="36" t="s">
        <v>550</v>
      </c>
      <c r="B1585" s="37" t="s">
        <v>877</v>
      </c>
      <c r="C1585" s="36" t="s">
        <v>22</v>
      </c>
      <c r="D1585" s="36" t="s">
        <v>876</v>
      </c>
      <c r="E1585" s="211" t="s">
        <v>547</v>
      </c>
      <c r="F1585" s="211"/>
      <c r="G1585" s="35" t="s">
        <v>254</v>
      </c>
      <c r="H1585" s="34">
        <v>1.26</v>
      </c>
      <c r="I1585" s="33">
        <v>0.25</v>
      </c>
      <c r="J1585" s="33">
        <v>0.31</v>
      </c>
    </row>
    <row r="1586" spans="1:10" x14ac:dyDescent="0.25">
      <c r="A1586" s="31"/>
      <c r="B1586" s="31"/>
      <c r="C1586" s="31"/>
      <c r="D1586" s="31"/>
      <c r="E1586" s="31" t="s">
        <v>544</v>
      </c>
      <c r="F1586" s="30">
        <v>3.85</v>
      </c>
      <c r="G1586" s="31" t="s">
        <v>543</v>
      </c>
      <c r="H1586" s="30">
        <v>0</v>
      </c>
      <c r="I1586" s="31" t="s">
        <v>542</v>
      </c>
      <c r="J1586" s="30">
        <v>3.85</v>
      </c>
    </row>
    <row r="1587" spans="1:10" x14ac:dyDescent="0.25">
      <c r="A1587" s="31"/>
      <c r="B1587" s="31"/>
      <c r="C1587" s="31"/>
      <c r="D1587" s="31"/>
      <c r="E1587" s="31" t="s">
        <v>541</v>
      </c>
      <c r="F1587" s="30">
        <v>10.210000000000001</v>
      </c>
      <c r="G1587" s="31"/>
      <c r="H1587" s="212" t="s">
        <v>540</v>
      </c>
      <c r="I1587" s="212"/>
      <c r="J1587" s="30">
        <v>57.72</v>
      </c>
    </row>
    <row r="1588" spans="1:10" ht="49.95" customHeight="1" thickBot="1" x14ac:dyDescent="0.3">
      <c r="A1588" s="19"/>
      <c r="B1588" s="19"/>
      <c r="C1588" s="19"/>
      <c r="D1588" s="19"/>
      <c r="E1588" s="19"/>
      <c r="F1588" s="19"/>
      <c r="G1588" s="19" t="s">
        <v>539</v>
      </c>
      <c r="H1588" s="29" t="s">
        <v>797</v>
      </c>
      <c r="I1588" s="19" t="s">
        <v>537</v>
      </c>
      <c r="J1588" s="26">
        <v>15635.77</v>
      </c>
    </row>
    <row r="1589" spans="1:10" ht="1.05" customHeight="1" thickTop="1" x14ac:dyDescent="0.25">
      <c r="A1589" s="28"/>
      <c r="B1589" s="28"/>
      <c r="C1589" s="28"/>
      <c r="D1589" s="28"/>
      <c r="E1589" s="28"/>
      <c r="F1589" s="28"/>
      <c r="G1589" s="28"/>
      <c r="H1589" s="28"/>
      <c r="I1589" s="28"/>
      <c r="J1589" s="28"/>
    </row>
    <row r="1590" spans="1:10" ht="18" customHeight="1" x14ac:dyDescent="0.25">
      <c r="A1590" s="24" t="s">
        <v>380</v>
      </c>
      <c r="B1590" s="23" t="s">
        <v>3</v>
      </c>
      <c r="C1590" s="24" t="s">
        <v>4</v>
      </c>
      <c r="D1590" s="24" t="s">
        <v>5</v>
      </c>
      <c r="E1590" s="157" t="s">
        <v>636</v>
      </c>
      <c r="F1590" s="157"/>
      <c r="G1590" s="38" t="s">
        <v>6</v>
      </c>
      <c r="H1590" s="23" t="s">
        <v>7</v>
      </c>
      <c r="I1590" s="23" t="s">
        <v>8</v>
      </c>
      <c r="J1590" s="23" t="s">
        <v>10</v>
      </c>
    </row>
    <row r="1591" spans="1:10" ht="39" customHeight="1" x14ac:dyDescent="0.25">
      <c r="A1591" s="48" t="s">
        <v>643</v>
      </c>
      <c r="B1591" s="49" t="s">
        <v>381</v>
      </c>
      <c r="C1591" s="48" t="s">
        <v>22</v>
      </c>
      <c r="D1591" s="48" t="s">
        <v>382</v>
      </c>
      <c r="E1591" s="213" t="s">
        <v>870</v>
      </c>
      <c r="F1591" s="213"/>
      <c r="G1591" s="47" t="s">
        <v>40</v>
      </c>
      <c r="H1591" s="46">
        <v>1</v>
      </c>
      <c r="I1591" s="45">
        <v>79.05</v>
      </c>
      <c r="J1591" s="45">
        <v>79.05</v>
      </c>
    </row>
    <row r="1592" spans="1:10" ht="39" customHeight="1" x14ac:dyDescent="0.25">
      <c r="A1592" s="43" t="s">
        <v>686</v>
      </c>
      <c r="B1592" s="44" t="s">
        <v>869</v>
      </c>
      <c r="C1592" s="43" t="s">
        <v>22</v>
      </c>
      <c r="D1592" s="43" t="s">
        <v>868</v>
      </c>
      <c r="E1592" s="215" t="s">
        <v>754</v>
      </c>
      <c r="F1592" s="215"/>
      <c r="G1592" s="42" t="s">
        <v>753</v>
      </c>
      <c r="H1592" s="41">
        <v>2.5999999999999999E-3</v>
      </c>
      <c r="I1592" s="40">
        <v>15.61</v>
      </c>
      <c r="J1592" s="40">
        <v>0.04</v>
      </c>
    </row>
    <row r="1593" spans="1:10" ht="24" customHeight="1" x14ac:dyDescent="0.25">
      <c r="A1593" s="43" t="s">
        <v>686</v>
      </c>
      <c r="B1593" s="44" t="s">
        <v>685</v>
      </c>
      <c r="C1593" s="43" t="s">
        <v>22</v>
      </c>
      <c r="D1593" s="43" t="s">
        <v>684</v>
      </c>
      <c r="E1593" s="215" t="s">
        <v>683</v>
      </c>
      <c r="F1593" s="215"/>
      <c r="G1593" s="42" t="s">
        <v>654</v>
      </c>
      <c r="H1593" s="41">
        <v>7.2999999999999995E-2</v>
      </c>
      <c r="I1593" s="40">
        <v>15.17</v>
      </c>
      <c r="J1593" s="40">
        <v>1.1000000000000001</v>
      </c>
    </row>
    <row r="1594" spans="1:10" ht="39" customHeight="1" x14ac:dyDescent="0.25">
      <c r="A1594" s="43" t="s">
        <v>686</v>
      </c>
      <c r="B1594" s="44" t="s">
        <v>867</v>
      </c>
      <c r="C1594" s="43" t="s">
        <v>22</v>
      </c>
      <c r="D1594" s="43" t="s">
        <v>866</v>
      </c>
      <c r="E1594" s="215" t="s">
        <v>754</v>
      </c>
      <c r="F1594" s="215"/>
      <c r="G1594" s="42" t="s">
        <v>762</v>
      </c>
      <c r="H1594" s="41">
        <v>1.8E-3</v>
      </c>
      <c r="I1594" s="40">
        <v>16.239999999999998</v>
      </c>
      <c r="J1594" s="40">
        <v>0.02</v>
      </c>
    </row>
    <row r="1595" spans="1:10" ht="24" customHeight="1" x14ac:dyDescent="0.25">
      <c r="A1595" s="43" t="s">
        <v>686</v>
      </c>
      <c r="B1595" s="44" t="s">
        <v>865</v>
      </c>
      <c r="C1595" s="43" t="s">
        <v>22</v>
      </c>
      <c r="D1595" s="43" t="s">
        <v>864</v>
      </c>
      <c r="E1595" s="215" t="s">
        <v>683</v>
      </c>
      <c r="F1595" s="215"/>
      <c r="G1595" s="42" t="s">
        <v>654</v>
      </c>
      <c r="H1595" s="41">
        <v>0.06</v>
      </c>
      <c r="I1595" s="40">
        <v>18.23</v>
      </c>
      <c r="J1595" s="40">
        <v>1.0900000000000001</v>
      </c>
    </row>
    <row r="1596" spans="1:10" ht="39" customHeight="1" x14ac:dyDescent="0.25">
      <c r="A1596" s="36" t="s">
        <v>550</v>
      </c>
      <c r="B1596" s="37" t="s">
        <v>877</v>
      </c>
      <c r="C1596" s="36" t="s">
        <v>22</v>
      </c>
      <c r="D1596" s="36" t="s">
        <v>876</v>
      </c>
      <c r="E1596" s="211" t="s">
        <v>547</v>
      </c>
      <c r="F1596" s="211"/>
      <c r="G1596" s="35" t="s">
        <v>254</v>
      </c>
      <c r="H1596" s="34">
        <v>4.2</v>
      </c>
      <c r="I1596" s="33">
        <v>0.25</v>
      </c>
      <c r="J1596" s="33">
        <v>1.05</v>
      </c>
    </row>
    <row r="1597" spans="1:10" ht="39" customHeight="1" x14ac:dyDescent="0.25">
      <c r="A1597" s="36" t="s">
        <v>550</v>
      </c>
      <c r="B1597" s="37" t="s">
        <v>875</v>
      </c>
      <c r="C1597" s="36" t="s">
        <v>22</v>
      </c>
      <c r="D1597" s="36" t="s">
        <v>874</v>
      </c>
      <c r="E1597" s="211" t="s">
        <v>547</v>
      </c>
      <c r="F1597" s="211"/>
      <c r="G1597" s="35" t="s">
        <v>36</v>
      </c>
      <c r="H1597" s="34">
        <v>1.0289999999999999</v>
      </c>
      <c r="I1597" s="33">
        <v>58.44</v>
      </c>
      <c r="J1597" s="33">
        <v>60.13</v>
      </c>
    </row>
    <row r="1598" spans="1:10" ht="39" customHeight="1" x14ac:dyDescent="0.25">
      <c r="A1598" s="36" t="s">
        <v>550</v>
      </c>
      <c r="B1598" s="37" t="s">
        <v>873</v>
      </c>
      <c r="C1598" s="36" t="s">
        <v>22</v>
      </c>
      <c r="D1598" s="36" t="s">
        <v>872</v>
      </c>
      <c r="E1598" s="211" t="s">
        <v>547</v>
      </c>
      <c r="F1598" s="211"/>
      <c r="G1598" s="35" t="s">
        <v>36</v>
      </c>
      <c r="H1598" s="34">
        <v>4.2</v>
      </c>
      <c r="I1598" s="33">
        <v>3.72</v>
      </c>
      <c r="J1598" s="33">
        <v>15.62</v>
      </c>
    </row>
    <row r="1599" spans="1:10" x14ac:dyDescent="0.25">
      <c r="A1599" s="31"/>
      <c r="B1599" s="31"/>
      <c r="C1599" s="31"/>
      <c r="D1599" s="31"/>
      <c r="E1599" s="31" t="s">
        <v>544</v>
      </c>
      <c r="F1599" s="30">
        <v>1.73</v>
      </c>
      <c r="G1599" s="31" t="s">
        <v>543</v>
      </c>
      <c r="H1599" s="30">
        <v>0</v>
      </c>
      <c r="I1599" s="31" t="s">
        <v>542</v>
      </c>
      <c r="J1599" s="30">
        <v>1.73</v>
      </c>
    </row>
    <row r="1600" spans="1:10" x14ac:dyDescent="0.25">
      <c r="A1600" s="31"/>
      <c r="B1600" s="31"/>
      <c r="C1600" s="31"/>
      <c r="D1600" s="31"/>
      <c r="E1600" s="31" t="s">
        <v>541</v>
      </c>
      <c r="F1600" s="30">
        <v>17</v>
      </c>
      <c r="G1600" s="31"/>
      <c r="H1600" s="212" t="s">
        <v>540</v>
      </c>
      <c r="I1600" s="212"/>
      <c r="J1600" s="30">
        <v>96.05</v>
      </c>
    </row>
    <row r="1601" spans="1:10" ht="49.95" customHeight="1" thickBot="1" x14ac:dyDescent="0.3">
      <c r="A1601" s="19"/>
      <c r="B1601" s="19"/>
      <c r="C1601" s="19"/>
      <c r="D1601" s="19"/>
      <c r="E1601" s="19"/>
      <c r="F1601" s="19"/>
      <c r="G1601" s="19" t="s">
        <v>539</v>
      </c>
      <c r="H1601" s="29" t="s">
        <v>871</v>
      </c>
      <c r="I1601" s="19" t="s">
        <v>537</v>
      </c>
      <c r="J1601" s="26">
        <v>2526.11</v>
      </c>
    </row>
    <row r="1602" spans="1:10" ht="1.05" customHeight="1" thickTop="1" x14ac:dyDescent="0.25">
      <c r="A1602" s="28"/>
      <c r="B1602" s="28"/>
      <c r="C1602" s="28"/>
      <c r="D1602" s="28"/>
      <c r="E1602" s="28"/>
      <c r="F1602" s="28"/>
      <c r="G1602" s="28"/>
      <c r="H1602" s="28"/>
      <c r="I1602" s="28"/>
      <c r="J1602" s="28"/>
    </row>
    <row r="1603" spans="1:10" ht="18" customHeight="1" x14ac:dyDescent="0.25">
      <c r="A1603" s="24" t="s">
        <v>383</v>
      </c>
      <c r="B1603" s="23" t="s">
        <v>3</v>
      </c>
      <c r="C1603" s="24" t="s">
        <v>4</v>
      </c>
      <c r="D1603" s="24" t="s">
        <v>5</v>
      </c>
      <c r="E1603" s="157" t="s">
        <v>636</v>
      </c>
      <c r="F1603" s="157"/>
      <c r="G1603" s="38" t="s">
        <v>6</v>
      </c>
      <c r="H1603" s="23" t="s">
        <v>7</v>
      </c>
      <c r="I1603" s="23" t="s">
        <v>8</v>
      </c>
      <c r="J1603" s="23" t="s">
        <v>10</v>
      </c>
    </row>
    <row r="1604" spans="1:10" ht="39" customHeight="1" x14ac:dyDescent="0.25">
      <c r="A1604" s="48" t="s">
        <v>643</v>
      </c>
      <c r="B1604" s="49" t="s">
        <v>384</v>
      </c>
      <c r="C1604" s="48" t="s">
        <v>22</v>
      </c>
      <c r="D1604" s="48" t="s">
        <v>385</v>
      </c>
      <c r="E1604" s="213" t="s">
        <v>870</v>
      </c>
      <c r="F1604" s="213"/>
      <c r="G1604" s="47" t="s">
        <v>40</v>
      </c>
      <c r="H1604" s="46">
        <v>1</v>
      </c>
      <c r="I1604" s="45">
        <v>117.88</v>
      </c>
      <c r="J1604" s="45">
        <v>117.88</v>
      </c>
    </row>
    <row r="1605" spans="1:10" ht="39" customHeight="1" x14ac:dyDescent="0.25">
      <c r="A1605" s="43" t="s">
        <v>686</v>
      </c>
      <c r="B1605" s="44" t="s">
        <v>869</v>
      </c>
      <c r="C1605" s="43" t="s">
        <v>22</v>
      </c>
      <c r="D1605" s="43" t="s">
        <v>868</v>
      </c>
      <c r="E1605" s="215" t="s">
        <v>754</v>
      </c>
      <c r="F1605" s="215"/>
      <c r="G1605" s="42" t="s">
        <v>753</v>
      </c>
      <c r="H1605" s="41">
        <v>1.83E-2</v>
      </c>
      <c r="I1605" s="40">
        <v>15.61</v>
      </c>
      <c r="J1605" s="40">
        <v>0.28000000000000003</v>
      </c>
    </row>
    <row r="1606" spans="1:10" ht="24" customHeight="1" x14ac:dyDescent="0.25">
      <c r="A1606" s="43" t="s">
        <v>686</v>
      </c>
      <c r="B1606" s="44" t="s">
        <v>685</v>
      </c>
      <c r="C1606" s="43" t="s">
        <v>22</v>
      </c>
      <c r="D1606" s="43" t="s">
        <v>684</v>
      </c>
      <c r="E1606" s="215" t="s">
        <v>683</v>
      </c>
      <c r="F1606" s="215"/>
      <c r="G1606" s="42" t="s">
        <v>654</v>
      </c>
      <c r="H1606" s="41">
        <v>0.63300000000000001</v>
      </c>
      <c r="I1606" s="40">
        <v>15.17</v>
      </c>
      <c r="J1606" s="40">
        <v>9.6</v>
      </c>
    </row>
    <row r="1607" spans="1:10" ht="39" customHeight="1" x14ac:dyDescent="0.25">
      <c r="A1607" s="43" t="s">
        <v>686</v>
      </c>
      <c r="B1607" s="44" t="s">
        <v>867</v>
      </c>
      <c r="C1607" s="43" t="s">
        <v>22</v>
      </c>
      <c r="D1607" s="43" t="s">
        <v>866</v>
      </c>
      <c r="E1607" s="215" t="s">
        <v>754</v>
      </c>
      <c r="F1607" s="215"/>
      <c r="G1607" s="42" t="s">
        <v>762</v>
      </c>
      <c r="H1607" s="41">
        <v>1.32E-2</v>
      </c>
      <c r="I1607" s="40">
        <v>16.239999999999998</v>
      </c>
      <c r="J1607" s="40">
        <v>0.21</v>
      </c>
    </row>
    <row r="1608" spans="1:10" ht="24" customHeight="1" x14ac:dyDescent="0.25">
      <c r="A1608" s="43" t="s">
        <v>686</v>
      </c>
      <c r="B1608" s="44" t="s">
        <v>865</v>
      </c>
      <c r="C1608" s="43" t="s">
        <v>22</v>
      </c>
      <c r="D1608" s="43" t="s">
        <v>864</v>
      </c>
      <c r="E1608" s="215" t="s">
        <v>683</v>
      </c>
      <c r="F1608" s="215"/>
      <c r="G1608" s="42" t="s">
        <v>654</v>
      </c>
      <c r="H1608" s="41">
        <v>0.53900000000000003</v>
      </c>
      <c r="I1608" s="40">
        <v>18.23</v>
      </c>
      <c r="J1608" s="40">
        <v>9.82</v>
      </c>
    </row>
    <row r="1609" spans="1:10" ht="25.95" customHeight="1" x14ac:dyDescent="0.25">
      <c r="A1609" s="36" t="s">
        <v>550</v>
      </c>
      <c r="B1609" s="37" t="s">
        <v>863</v>
      </c>
      <c r="C1609" s="36" t="s">
        <v>22</v>
      </c>
      <c r="D1609" s="36" t="s">
        <v>862</v>
      </c>
      <c r="E1609" s="211" t="s">
        <v>547</v>
      </c>
      <c r="F1609" s="211"/>
      <c r="G1609" s="35" t="s">
        <v>53</v>
      </c>
      <c r="H1609" s="34">
        <v>4.8999999999999998E-3</v>
      </c>
      <c r="I1609" s="33">
        <v>55.21</v>
      </c>
      <c r="J1609" s="33">
        <v>0.27</v>
      </c>
    </row>
    <row r="1610" spans="1:10" ht="24" customHeight="1" x14ac:dyDescent="0.25">
      <c r="A1610" s="36" t="s">
        <v>550</v>
      </c>
      <c r="B1610" s="37" t="s">
        <v>861</v>
      </c>
      <c r="C1610" s="36" t="s">
        <v>22</v>
      </c>
      <c r="D1610" s="36" t="s">
        <v>860</v>
      </c>
      <c r="E1610" s="211" t="s">
        <v>547</v>
      </c>
      <c r="F1610" s="211"/>
      <c r="G1610" s="35" t="s">
        <v>53</v>
      </c>
      <c r="H1610" s="34">
        <v>0.18</v>
      </c>
      <c r="I1610" s="33">
        <v>103.05</v>
      </c>
      <c r="J1610" s="33">
        <v>18.54</v>
      </c>
    </row>
    <row r="1611" spans="1:10" ht="25.95" customHeight="1" x14ac:dyDescent="0.25">
      <c r="A1611" s="36" t="s">
        <v>550</v>
      </c>
      <c r="B1611" s="37" t="s">
        <v>859</v>
      </c>
      <c r="C1611" s="36" t="s">
        <v>22</v>
      </c>
      <c r="D1611" s="36" t="s">
        <v>858</v>
      </c>
      <c r="E1611" s="211" t="s">
        <v>547</v>
      </c>
      <c r="F1611" s="211"/>
      <c r="G1611" s="35" t="s">
        <v>857</v>
      </c>
      <c r="H1611" s="34">
        <v>0.161</v>
      </c>
      <c r="I1611" s="33">
        <v>33.799999999999997</v>
      </c>
      <c r="J1611" s="33">
        <v>5.44</v>
      </c>
    </row>
    <row r="1612" spans="1:10" ht="25.95" customHeight="1" x14ac:dyDescent="0.25">
      <c r="A1612" s="36" t="s">
        <v>550</v>
      </c>
      <c r="B1612" s="37" t="s">
        <v>856</v>
      </c>
      <c r="C1612" s="36" t="s">
        <v>22</v>
      </c>
      <c r="D1612" s="36" t="s">
        <v>855</v>
      </c>
      <c r="E1612" s="211" t="s">
        <v>547</v>
      </c>
      <c r="F1612" s="211"/>
      <c r="G1612" s="35" t="s">
        <v>40</v>
      </c>
      <c r="H1612" s="34">
        <v>1.05</v>
      </c>
      <c r="I1612" s="33">
        <v>69.86</v>
      </c>
      <c r="J1612" s="33">
        <v>73.349999999999994</v>
      </c>
    </row>
    <row r="1613" spans="1:10" ht="25.95" customHeight="1" x14ac:dyDescent="0.25">
      <c r="A1613" s="36" t="s">
        <v>550</v>
      </c>
      <c r="B1613" s="37" t="s">
        <v>854</v>
      </c>
      <c r="C1613" s="36" t="s">
        <v>22</v>
      </c>
      <c r="D1613" s="36" t="s">
        <v>853</v>
      </c>
      <c r="E1613" s="211" t="s">
        <v>547</v>
      </c>
      <c r="F1613" s="211"/>
      <c r="G1613" s="35" t="s">
        <v>53</v>
      </c>
      <c r="H1613" s="34">
        <v>2.5000000000000001E-2</v>
      </c>
      <c r="I1613" s="33">
        <v>14.87</v>
      </c>
      <c r="J1613" s="33">
        <v>0.37</v>
      </c>
    </row>
    <row r="1614" spans="1:10" x14ac:dyDescent="0.25">
      <c r="A1614" s="31"/>
      <c r="B1614" s="31"/>
      <c r="C1614" s="31"/>
      <c r="D1614" s="31"/>
      <c r="E1614" s="31" t="s">
        <v>544</v>
      </c>
      <c r="F1614" s="30">
        <v>15.3</v>
      </c>
      <c r="G1614" s="31" t="s">
        <v>543</v>
      </c>
      <c r="H1614" s="30">
        <v>0</v>
      </c>
      <c r="I1614" s="31" t="s">
        <v>542</v>
      </c>
      <c r="J1614" s="30">
        <v>15.3</v>
      </c>
    </row>
    <row r="1615" spans="1:10" x14ac:dyDescent="0.25">
      <c r="A1615" s="31"/>
      <c r="B1615" s="31"/>
      <c r="C1615" s="31"/>
      <c r="D1615" s="31"/>
      <c r="E1615" s="31" t="s">
        <v>541</v>
      </c>
      <c r="F1615" s="30">
        <v>25.35</v>
      </c>
      <c r="G1615" s="31"/>
      <c r="H1615" s="212" t="s">
        <v>540</v>
      </c>
      <c r="I1615" s="212"/>
      <c r="J1615" s="30">
        <v>143.22999999999999</v>
      </c>
    </row>
    <row r="1616" spans="1:10" ht="49.95" customHeight="1" thickBot="1" x14ac:dyDescent="0.3">
      <c r="A1616" s="19"/>
      <c r="B1616" s="19"/>
      <c r="C1616" s="19"/>
      <c r="D1616" s="19"/>
      <c r="E1616" s="19"/>
      <c r="F1616" s="19"/>
      <c r="G1616" s="19" t="s">
        <v>539</v>
      </c>
      <c r="H1616" s="29" t="s">
        <v>852</v>
      </c>
      <c r="I1616" s="19" t="s">
        <v>537</v>
      </c>
      <c r="J1616" s="26">
        <v>7533.89</v>
      </c>
    </row>
    <row r="1617" spans="1:10" ht="1.05" customHeight="1" thickTop="1" x14ac:dyDescent="0.25">
      <c r="A1617" s="28"/>
      <c r="B1617" s="28"/>
      <c r="C1617" s="28"/>
      <c r="D1617" s="28"/>
      <c r="E1617" s="28"/>
      <c r="F1617" s="28"/>
      <c r="G1617" s="28"/>
      <c r="H1617" s="28"/>
      <c r="I1617" s="28"/>
      <c r="J1617" s="28"/>
    </row>
    <row r="1618" spans="1:10" ht="24" customHeight="1" x14ac:dyDescent="0.25">
      <c r="A1618" s="22" t="s">
        <v>386</v>
      </c>
      <c r="B1618" s="22"/>
      <c r="C1618" s="22"/>
      <c r="D1618" s="22" t="s">
        <v>387</v>
      </c>
      <c r="E1618" s="22"/>
      <c r="F1618" s="217"/>
      <c r="G1618" s="217"/>
      <c r="H1618" s="21"/>
      <c r="I1618" s="22"/>
      <c r="J1618" s="50"/>
    </row>
    <row r="1619" spans="1:10" ht="18" customHeight="1" x14ac:dyDescent="0.25">
      <c r="A1619" s="24" t="s">
        <v>388</v>
      </c>
      <c r="B1619" s="23" t="s">
        <v>3</v>
      </c>
      <c r="C1619" s="24" t="s">
        <v>4</v>
      </c>
      <c r="D1619" s="24" t="s">
        <v>5</v>
      </c>
      <c r="E1619" s="157" t="s">
        <v>636</v>
      </c>
      <c r="F1619" s="157"/>
      <c r="G1619" s="38" t="s">
        <v>6</v>
      </c>
      <c r="H1619" s="23" t="s">
        <v>7</v>
      </c>
      <c r="I1619" s="23" t="s">
        <v>8</v>
      </c>
      <c r="J1619" s="23" t="s">
        <v>10</v>
      </c>
    </row>
    <row r="1620" spans="1:10" ht="39" customHeight="1" x14ac:dyDescent="0.25">
      <c r="A1620" s="48" t="s">
        <v>643</v>
      </c>
      <c r="B1620" s="49" t="s">
        <v>389</v>
      </c>
      <c r="C1620" s="48" t="s">
        <v>22</v>
      </c>
      <c r="D1620" s="48" t="s">
        <v>390</v>
      </c>
      <c r="E1620" s="213" t="s">
        <v>759</v>
      </c>
      <c r="F1620" s="213"/>
      <c r="G1620" s="47" t="s">
        <v>44</v>
      </c>
      <c r="H1620" s="46">
        <v>1</v>
      </c>
      <c r="I1620" s="45">
        <v>342.23</v>
      </c>
      <c r="J1620" s="45">
        <v>342.23</v>
      </c>
    </row>
    <row r="1621" spans="1:10" ht="24" customHeight="1" x14ac:dyDescent="0.25">
      <c r="A1621" s="43" t="s">
        <v>686</v>
      </c>
      <c r="B1621" s="44" t="s">
        <v>685</v>
      </c>
      <c r="C1621" s="43" t="s">
        <v>22</v>
      </c>
      <c r="D1621" s="43" t="s">
        <v>684</v>
      </c>
      <c r="E1621" s="215" t="s">
        <v>683</v>
      </c>
      <c r="F1621" s="215"/>
      <c r="G1621" s="42" t="s">
        <v>654</v>
      </c>
      <c r="H1621" s="41">
        <v>6.2858000000000001</v>
      </c>
      <c r="I1621" s="40">
        <v>15.17</v>
      </c>
      <c r="J1621" s="40">
        <v>95.35</v>
      </c>
    </row>
    <row r="1622" spans="1:10" ht="25.95" customHeight="1" x14ac:dyDescent="0.25">
      <c r="A1622" s="36" t="s">
        <v>550</v>
      </c>
      <c r="B1622" s="37" t="s">
        <v>770</v>
      </c>
      <c r="C1622" s="36" t="s">
        <v>22</v>
      </c>
      <c r="D1622" s="36" t="s">
        <v>769</v>
      </c>
      <c r="E1622" s="211" t="s">
        <v>547</v>
      </c>
      <c r="F1622" s="211"/>
      <c r="G1622" s="35" t="s">
        <v>746</v>
      </c>
      <c r="H1622" s="34">
        <v>0.8538</v>
      </c>
      <c r="I1622" s="33">
        <v>104.1</v>
      </c>
      <c r="J1622" s="33">
        <v>88.88</v>
      </c>
    </row>
    <row r="1623" spans="1:10" ht="25.95" customHeight="1" x14ac:dyDescent="0.25">
      <c r="A1623" s="36" t="s">
        <v>550</v>
      </c>
      <c r="B1623" s="37" t="s">
        <v>748</v>
      </c>
      <c r="C1623" s="36" t="s">
        <v>22</v>
      </c>
      <c r="D1623" s="36" t="s">
        <v>747</v>
      </c>
      <c r="E1623" s="211" t="s">
        <v>547</v>
      </c>
      <c r="F1623" s="211"/>
      <c r="G1623" s="35" t="s">
        <v>746</v>
      </c>
      <c r="H1623" s="34">
        <v>0.59709999999999996</v>
      </c>
      <c r="I1623" s="33">
        <v>73.959999999999994</v>
      </c>
      <c r="J1623" s="33">
        <v>44.16</v>
      </c>
    </row>
    <row r="1624" spans="1:10" ht="24" customHeight="1" x14ac:dyDescent="0.25">
      <c r="A1624" s="36" t="s">
        <v>550</v>
      </c>
      <c r="B1624" s="37" t="s">
        <v>848</v>
      </c>
      <c r="C1624" s="36" t="s">
        <v>22</v>
      </c>
      <c r="D1624" s="36" t="s">
        <v>847</v>
      </c>
      <c r="E1624" s="211" t="s">
        <v>547</v>
      </c>
      <c r="F1624" s="211"/>
      <c r="G1624" s="35" t="s">
        <v>53</v>
      </c>
      <c r="H1624" s="34">
        <v>218.93</v>
      </c>
      <c r="I1624" s="33">
        <v>0.52</v>
      </c>
      <c r="J1624" s="33">
        <v>113.84</v>
      </c>
    </row>
    <row r="1625" spans="1:10" x14ac:dyDescent="0.25">
      <c r="A1625" s="31"/>
      <c r="B1625" s="31"/>
      <c r="C1625" s="31"/>
      <c r="D1625" s="31"/>
      <c r="E1625" s="31" t="s">
        <v>544</v>
      </c>
      <c r="F1625" s="30">
        <v>70.959999999999994</v>
      </c>
      <c r="G1625" s="31" t="s">
        <v>543</v>
      </c>
      <c r="H1625" s="30">
        <v>0</v>
      </c>
      <c r="I1625" s="31" t="s">
        <v>542</v>
      </c>
      <c r="J1625" s="30">
        <v>70.959999999999994</v>
      </c>
    </row>
    <row r="1626" spans="1:10" x14ac:dyDescent="0.25">
      <c r="A1626" s="31"/>
      <c r="B1626" s="31"/>
      <c r="C1626" s="31"/>
      <c r="D1626" s="31"/>
      <c r="E1626" s="31" t="s">
        <v>541</v>
      </c>
      <c r="F1626" s="30">
        <v>73.61</v>
      </c>
      <c r="G1626" s="31"/>
      <c r="H1626" s="212" t="s">
        <v>540</v>
      </c>
      <c r="I1626" s="212"/>
      <c r="J1626" s="30">
        <v>415.84</v>
      </c>
    </row>
    <row r="1627" spans="1:10" ht="49.95" customHeight="1" thickBot="1" x14ac:dyDescent="0.3">
      <c r="A1627" s="19"/>
      <c r="B1627" s="19"/>
      <c r="C1627" s="19"/>
      <c r="D1627" s="19"/>
      <c r="E1627" s="19"/>
      <c r="F1627" s="19"/>
      <c r="G1627" s="19" t="s">
        <v>539</v>
      </c>
      <c r="H1627" s="29" t="s">
        <v>851</v>
      </c>
      <c r="I1627" s="19" t="s">
        <v>537</v>
      </c>
      <c r="J1627" s="26">
        <v>5272.85</v>
      </c>
    </row>
    <row r="1628" spans="1:10" ht="1.05" customHeight="1" thickTop="1" x14ac:dyDescent="0.25">
      <c r="A1628" s="28"/>
      <c r="B1628" s="28"/>
      <c r="C1628" s="28"/>
      <c r="D1628" s="28"/>
      <c r="E1628" s="28"/>
      <c r="F1628" s="28"/>
      <c r="G1628" s="28"/>
      <c r="H1628" s="28"/>
      <c r="I1628" s="28"/>
      <c r="J1628" s="28"/>
    </row>
    <row r="1629" spans="1:10" ht="18" customHeight="1" x14ac:dyDescent="0.25">
      <c r="A1629" s="24" t="s">
        <v>391</v>
      </c>
      <c r="B1629" s="23" t="s">
        <v>3</v>
      </c>
      <c r="C1629" s="24" t="s">
        <v>4</v>
      </c>
      <c r="D1629" s="24" t="s">
        <v>5</v>
      </c>
      <c r="E1629" s="157" t="s">
        <v>636</v>
      </c>
      <c r="F1629" s="157"/>
      <c r="G1629" s="38" t="s">
        <v>6</v>
      </c>
      <c r="H1629" s="23" t="s">
        <v>7</v>
      </c>
      <c r="I1629" s="23" t="s">
        <v>8</v>
      </c>
      <c r="J1629" s="23" t="s">
        <v>10</v>
      </c>
    </row>
    <row r="1630" spans="1:10" ht="52.05" customHeight="1" x14ac:dyDescent="0.25">
      <c r="A1630" s="48" t="s">
        <v>643</v>
      </c>
      <c r="B1630" s="49" t="s">
        <v>392</v>
      </c>
      <c r="C1630" s="48" t="s">
        <v>22</v>
      </c>
      <c r="D1630" s="48" t="s">
        <v>393</v>
      </c>
      <c r="E1630" s="213" t="s">
        <v>816</v>
      </c>
      <c r="F1630" s="213"/>
      <c r="G1630" s="47" t="s">
        <v>24</v>
      </c>
      <c r="H1630" s="46">
        <v>1</v>
      </c>
      <c r="I1630" s="45">
        <v>81</v>
      </c>
      <c r="J1630" s="45">
        <v>81</v>
      </c>
    </row>
    <row r="1631" spans="1:10" ht="24" customHeight="1" x14ac:dyDescent="0.25">
      <c r="A1631" s="43" t="s">
        <v>686</v>
      </c>
      <c r="B1631" s="44" t="s">
        <v>685</v>
      </c>
      <c r="C1631" s="43" t="s">
        <v>22</v>
      </c>
      <c r="D1631" s="43" t="s">
        <v>684</v>
      </c>
      <c r="E1631" s="215" t="s">
        <v>683</v>
      </c>
      <c r="F1631" s="215"/>
      <c r="G1631" s="42" t="s">
        <v>654</v>
      </c>
      <c r="H1631" s="41">
        <v>0.29399999999999998</v>
      </c>
      <c r="I1631" s="40">
        <v>15.17</v>
      </c>
      <c r="J1631" s="40">
        <v>4.45</v>
      </c>
    </row>
    <row r="1632" spans="1:10" ht="24" customHeight="1" x14ac:dyDescent="0.25">
      <c r="A1632" s="43" t="s">
        <v>686</v>
      </c>
      <c r="B1632" s="44" t="s">
        <v>688</v>
      </c>
      <c r="C1632" s="43" t="s">
        <v>22</v>
      </c>
      <c r="D1632" s="43" t="s">
        <v>687</v>
      </c>
      <c r="E1632" s="215" t="s">
        <v>683</v>
      </c>
      <c r="F1632" s="215"/>
      <c r="G1632" s="42" t="s">
        <v>654</v>
      </c>
      <c r="H1632" s="41">
        <v>0.58899999999999997</v>
      </c>
      <c r="I1632" s="40">
        <v>18.88</v>
      </c>
      <c r="J1632" s="40">
        <v>11.12</v>
      </c>
    </row>
    <row r="1633" spans="1:10" ht="25.95" customHeight="1" x14ac:dyDescent="0.25">
      <c r="A1633" s="43" t="s">
        <v>686</v>
      </c>
      <c r="B1633" s="44" t="s">
        <v>850</v>
      </c>
      <c r="C1633" s="43" t="s">
        <v>22</v>
      </c>
      <c r="D1633" s="43" t="s">
        <v>849</v>
      </c>
      <c r="E1633" s="215" t="s">
        <v>683</v>
      </c>
      <c r="F1633" s="215"/>
      <c r="G1633" s="42" t="s">
        <v>44</v>
      </c>
      <c r="H1633" s="41">
        <v>4.3099999999999999E-2</v>
      </c>
      <c r="I1633" s="40">
        <v>1512.17</v>
      </c>
      <c r="J1633" s="40">
        <v>65.17</v>
      </c>
    </row>
    <row r="1634" spans="1:10" ht="24" customHeight="1" x14ac:dyDescent="0.25">
      <c r="A1634" s="36" t="s">
        <v>550</v>
      </c>
      <c r="B1634" s="37" t="s">
        <v>848</v>
      </c>
      <c r="C1634" s="36" t="s">
        <v>22</v>
      </c>
      <c r="D1634" s="36" t="s">
        <v>847</v>
      </c>
      <c r="E1634" s="211" t="s">
        <v>547</v>
      </c>
      <c r="F1634" s="211"/>
      <c r="G1634" s="35" t="s">
        <v>53</v>
      </c>
      <c r="H1634" s="34">
        <v>0.5</v>
      </c>
      <c r="I1634" s="33">
        <v>0.52</v>
      </c>
      <c r="J1634" s="33">
        <v>0.26</v>
      </c>
    </row>
    <row r="1635" spans="1:10" x14ac:dyDescent="0.25">
      <c r="A1635" s="31"/>
      <c r="B1635" s="31"/>
      <c r="C1635" s="31"/>
      <c r="D1635" s="31"/>
      <c r="E1635" s="31" t="s">
        <v>544</v>
      </c>
      <c r="F1635" s="30">
        <v>13.72</v>
      </c>
      <c r="G1635" s="31" t="s">
        <v>543</v>
      </c>
      <c r="H1635" s="30">
        <v>0</v>
      </c>
      <c r="I1635" s="31" t="s">
        <v>542</v>
      </c>
      <c r="J1635" s="30">
        <v>13.72</v>
      </c>
    </row>
    <row r="1636" spans="1:10" x14ac:dyDescent="0.25">
      <c r="A1636" s="31"/>
      <c r="B1636" s="31"/>
      <c r="C1636" s="31"/>
      <c r="D1636" s="31"/>
      <c r="E1636" s="31" t="s">
        <v>541</v>
      </c>
      <c r="F1636" s="30">
        <v>17.420000000000002</v>
      </c>
      <c r="G1636" s="31"/>
      <c r="H1636" s="212" t="s">
        <v>540</v>
      </c>
      <c r="I1636" s="212"/>
      <c r="J1636" s="30">
        <v>98.42</v>
      </c>
    </row>
    <row r="1637" spans="1:10" ht="49.95" customHeight="1" thickBot="1" x14ac:dyDescent="0.3">
      <c r="A1637" s="19"/>
      <c r="B1637" s="19"/>
      <c r="C1637" s="19"/>
      <c r="D1637" s="19"/>
      <c r="E1637" s="19"/>
      <c r="F1637" s="19"/>
      <c r="G1637" s="19" t="s">
        <v>539</v>
      </c>
      <c r="H1637" s="29" t="s">
        <v>846</v>
      </c>
      <c r="I1637" s="19" t="s">
        <v>537</v>
      </c>
      <c r="J1637" s="26">
        <v>24198.52</v>
      </c>
    </row>
    <row r="1638" spans="1:10" ht="1.05" customHeight="1" thickTop="1" x14ac:dyDescent="0.25">
      <c r="A1638" s="28"/>
      <c r="B1638" s="28"/>
      <c r="C1638" s="28"/>
      <c r="D1638" s="28"/>
      <c r="E1638" s="28"/>
      <c r="F1638" s="28"/>
      <c r="G1638" s="28"/>
      <c r="H1638" s="28"/>
      <c r="I1638" s="28"/>
      <c r="J1638" s="28"/>
    </row>
    <row r="1639" spans="1:10" ht="24" customHeight="1" x14ac:dyDescent="0.25">
      <c r="A1639" s="22" t="s">
        <v>394</v>
      </c>
      <c r="B1639" s="22"/>
      <c r="C1639" s="22"/>
      <c r="D1639" s="22" t="s">
        <v>395</v>
      </c>
      <c r="E1639" s="22"/>
      <c r="F1639" s="217"/>
      <c r="G1639" s="217"/>
      <c r="H1639" s="21"/>
      <c r="I1639" s="22"/>
      <c r="J1639" s="50"/>
    </row>
    <row r="1640" spans="1:10" ht="18" customHeight="1" x14ac:dyDescent="0.25">
      <c r="A1640" s="24" t="s">
        <v>396</v>
      </c>
      <c r="B1640" s="23" t="s">
        <v>3</v>
      </c>
      <c r="C1640" s="24" t="s">
        <v>4</v>
      </c>
      <c r="D1640" s="24" t="s">
        <v>5</v>
      </c>
      <c r="E1640" s="157" t="s">
        <v>636</v>
      </c>
      <c r="F1640" s="157"/>
      <c r="G1640" s="38" t="s">
        <v>6</v>
      </c>
      <c r="H1640" s="23" t="s">
        <v>7</v>
      </c>
      <c r="I1640" s="23" t="s">
        <v>8</v>
      </c>
      <c r="J1640" s="23" t="s">
        <v>10</v>
      </c>
    </row>
    <row r="1641" spans="1:10" ht="39" customHeight="1" x14ac:dyDescent="0.25">
      <c r="A1641" s="48" t="s">
        <v>643</v>
      </c>
      <c r="B1641" s="49" t="s">
        <v>397</v>
      </c>
      <c r="C1641" s="48" t="s">
        <v>22</v>
      </c>
      <c r="D1641" s="48" t="s">
        <v>398</v>
      </c>
      <c r="E1641" s="213" t="s">
        <v>834</v>
      </c>
      <c r="F1641" s="213"/>
      <c r="G1641" s="47" t="s">
        <v>24</v>
      </c>
      <c r="H1641" s="46">
        <v>1</v>
      </c>
      <c r="I1641" s="45">
        <v>4.5</v>
      </c>
      <c r="J1641" s="45">
        <v>4.5</v>
      </c>
    </row>
    <row r="1642" spans="1:10" ht="24" customHeight="1" x14ac:dyDescent="0.25">
      <c r="A1642" s="43" t="s">
        <v>686</v>
      </c>
      <c r="B1642" s="44" t="s">
        <v>685</v>
      </c>
      <c r="C1642" s="43" t="s">
        <v>22</v>
      </c>
      <c r="D1642" s="43" t="s">
        <v>684</v>
      </c>
      <c r="E1642" s="215" t="s">
        <v>683</v>
      </c>
      <c r="F1642" s="215"/>
      <c r="G1642" s="42" t="s">
        <v>654</v>
      </c>
      <c r="H1642" s="41">
        <v>1.7000000000000001E-2</v>
      </c>
      <c r="I1642" s="40">
        <v>15.17</v>
      </c>
      <c r="J1642" s="40">
        <v>0.25</v>
      </c>
    </row>
    <row r="1643" spans="1:10" ht="24" customHeight="1" x14ac:dyDescent="0.25">
      <c r="A1643" s="43" t="s">
        <v>686</v>
      </c>
      <c r="B1643" s="44" t="s">
        <v>795</v>
      </c>
      <c r="C1643" s="43" t="s">
        <v>22</v>
      </c>
      <c r="D1643" s="43" t="s">
        <v>794</v>
      </c>
      <c r="E1643" s="215" t="s">
        <v>683</v>
      </c>
      <c r="F1643" s="215"/>
      <c r="G1643" s="42" t="s">
        <v>654</v>
      </c>
      <c r="H1643" s="41">
        <v>0.1042</v>
      </c>
      <c r="I1643" s="40">
        <v>19.899999999999999</v>
      </c>
      <c r="J1643" s="40">
        <v>2.0699999999999998</v>
      </c>
    </row>
    <row r="1644" spans="1:10" ht="24" customHeight="1" x14ac:dyDescent="0.25">
      <c r="A1644" s="36" t="s">
        <v>550</v>
      </c>
      <c r="B1644" s="37" t="s">
        <v>845</v>
      </c>
      <c r="C1644" s="36" t="s">
        <v>22</v>
      </c>
      <c r="D1644" s="36" t="s">
        <v>844</v>
      </c>
      <c r="E1644" s="211" t="s">
        <v>547</v>
      </c>
      <c r="F1644" s="211"/>
      <c r="G1644" s="35" t="s">
        <v>791</v>
      </c>
      <c r="H1644" s="34">
        <v>0.35020000000000001</v>
      </c>
      <c r="I1644" s="33">
        <v>6.23</v>
      </c>
      <c r="J1644" s="33">
        <v>2.1800000000000002</v>
      </c>
    </row>
    <row r="1645" spans="1:10" x14ac:dyDescent="0.25">
      <c r="A1645" s="31"/>
      <c r="B1645" s="31"/>
      <c r="C1645" s="31"/>
      <c r="D1645" s="31"/>
      <c r="E1645" s="31" t="s">
        <v>544</v>
      </c>
      <c r="F1645" s="30">
        <v>1.71</v>
      </c>
      <c r="G1645" s="31" t="s">
        <v>543</v>
      </c>
      <c r="H1645" s="30">
        <v>0</v>
      </c>
      <c r="I1645" s="31" t="s">
        <v>542</v>
      </c>
      <c r="J1645" s="30">
        <v>1.71</v>
      </c>
    </row>
    <row r="1646" spans="1:10" x14ac:dyDescent="0.25">
      <c r="A1646" s="31"/>
      <c r="B1646" s="31"/>
      <c r="C1646" s="31"/>
      <c r="D1646" s="31"/>
      <c r="E1646" s="31" t="s">
        <v>541</v>
      </c>
      <c r="F1646" s="30">
        <v>0.96</v>
      </c>
      <c r="G1646" s="31"/>
      <c r="H1646" s="212" t="s">
        <v>540</v>
      </c>
      <c r="I1646" s="212"/>
      <c r="J1646" s="30">
        <v>5.46</v>
      </c>
    </row>
    <row r="1647" spans="1:10" ht="49.95" customHeight="1" thickBot="1" x14ac:dyDescent="0.3">
      <c r="A1647" s="19"/>
      <c r="B1647" s="19"/>
      <c r="C1647" s="19"/>
      <c r="D1647" s="19"/>
      <c r="E1647" s="19"/>
      <c r="F1647" s="19"/>
      <c r="G1647" s="19" t="s">
        <v>539</v>
      </c>
      <c r="H1647" s="29" t="s">
        <v>831</v>
      </c>
      <c r="I1647" s="19" t="s">
        <v>537</v>
      </c>
      <c r="J1647" s="26">
        <v>3189.84</v>
      </c>
    </row>
    <row r="1648" spans="1:10" ht="1.05" customHeight="1" thickTop="1" x14ac:dyDescent="0.25">
      <c r="A1648" s="28"/>
      <c r="B1648" s="28"/>
      <c r="C1648" s="28"/>
      <c r="D1648" s="28"/>
      <c r="E1648" s="28"/>
      <c r="F1648" s="28"/>
      <c r="G1648" s="28"/>
      <c r="H1648" s="28"/>
      <c r="I1648" s="28"/>
      <c r="J1648" s="28"/>
    </row>
    <row r="1649" spans="1:10" ht="18" customHeight="1" x14ac:dyDescent="0.25">
      <c r="A1649" s="24" t="s">
        <v>399</v>
      </c>
      <c r="B1649" s="23" t="s">
        <v>3</v>
      </c>
      <c r="C1649" s="24" t="s">
        <v>4</v>
      </c>
      <c r="D1649" s="24" t="s">
        <v>5</v>
      </c>
      <c r="E1649" s="157" t="s">
        <v>636</v>
      </c>
      <c r="F1649" s="157"/>
      <c r="G1649" s="38" t="s">
        <v>6</v>
      </c>
      <c r="H1649" s="23" t="s">
        <v>7</v>
      </c>
      <c r="I1649" s="23" t="s">
        <v>8</v>
      </c>
      <c r="J1649" s="23" t="s">
        <v>10</v>
      </c>
    </row>
    <row r="1650" spans="1:10" ht="39" customHeight="1" x14ac:dyDescent="0.25">
      <c r="A1650" s="48" t="s">
        <v>643</v>
      </c>
      <c r="B1650" s="49" t="s">
        <v>400</v>
      </c>
      <c r="C1650" s="48" t="s">
        <v>22</v>
      </c>
      <c r="D1650" s="48" t="s">
        <v>401</v>
      </c>
      <c r="E1650" s="213" t="s">
        <v>834</v>
      </c>
      <c r="F1650" s="213"/>
      <c r="G1650" s="47" t="s">
        <v>24</v>
      </c>
      <c r="H1650" s="46">
        <v>1</v>
      </c>
      <c r="I1650" s="45">
        <v>3.79</v>
      </c>
      <c r="J1650" s="45">
        <v>3.79</v>
      </c>
    </row>
    <row r="1651" spans="1:10" ht="24" customHeight="1" x14ac:dyDescent="0.25">
      <c r="A1651" s="43" t="s">
        <v>686</v>
      </c>
      <c r="B1651" s="44" t="s">
        <v>795</v>
      </c>
      <c r="C1651" s="43" t="s">
        <v>22</v>
      </c>
      <c r="D1651" s="43" t="s">
        <v>794</v>
      </c>
      <c r="E1651" s="215" t="s">
        <v>683</v>
      </c>
      <c r="F1651" s="215"/>
      <c r="G1651" s="42" t="s">
        <v>654</v>
      </c>
      <c r="H1651" s="41">
        <v>9.0700000000000003E-2</v>
      </c>
      <c r="I1651" s="40">
        <v>19.899999999999999</v>
      </c>
      <c r="J1651" s="40">
        <v>1.8</v>
      </c>
    </row>
    <row r="1652" spans="1:10" ht="24" customHeight="1" x14ac:dyDescent="0.25">
      <c r="A1652" s="43" t="s">
        <v>686</v>
      </c>
      <c r="B1652" s="44" t="s">
        <v>685</v>
      </c>
      <c r="C1652" s="43" t="s">
        <v>22</v>
      </c>
      <c r="D1652" s="43" t="s">
        <v>684</v>
      </c>
      <c r="E1652" s="215" t="s">
        <v>683</v>
      </c>
      <c r="F1652" s="215"/>
      <c r="G1652" s="42" t="s">
        <v>654</v>
      </c>
      <c r="H1652" s="41">
        <v>1.4800000000000001E-2</v>
      </c>
      <c r="I1652" s="40">
        <v>15.17</v>
      </c>
      <c r="J1652" s="40">
        <v>0.22</v>
      </c>
    </row>
    <row r="1653" spans="1:10" ht="24" customHeight="1" x14ac:dyDescent="0.25">
      <c r="A1653" s="36" t="s">
        <v>550</v>
      </c>
      <c r="B1653" s="37" t="s">
        <v>845</v>
      </c>
      <c r="C1653" s="36" t="s">
        <v>22</v>
      </c>
      <c r="D1653" s="36" t="s">
        <v>844</v>
      </c>
      <c r="E1653" s="211" t="s">
        <v>547</v>
      </c>
      <c r="F1653" s="211"/>
      <c r="G1653" s="35" t="s">
        <v>791</v>
      </c>
      <c r="H1653" s="34">
        <v>0.28449999999999998</v>
      </c>
      <c r="I1653" s="33">
        <v>6.23</v>
      </c>
      <c r="J1653" s="33">
        <v>1.77</v>
      </c>
    </row>
    <row r="1654" spans="1:10" x14ac:dyDescent="0.25">
      <c r="A1654" s="31"/>
      <c r="B1654" s="31"/>
      <c r="C1654" s="31"/>
      <c r="D1654" s="31"/>
      <c r="E1654" s="31" t="s">
        <v>544</v>
      </c>
      <c r="F1654" s="30">
        <v>1.48</v>
      </c>
      <c r="G1654" s="31" t="s">
        <v>543</v>
      </c>
      <c r="H1654" s="30">
        <v>0</v>
      </c>
      <c r="I1654" s="31" t="s">
        <v>542</v>
      </c>
      <c r="J1654" s="30">
        <v>1.48</v>
      </c>
    </row>
    <row r="1655" spans="1:10" x14ac:dyDescent="0.25">
      <c r="A1655" s="31"/>
      <c r="B1655" s="31"/>
      <c r="C1655" s="31"/>
      <c r="D1655" s="31"/>
      <c r="E1655" s="31" t="s">
        <v>541</v>
      </c>
      <c r="F1655" s="30">
        <v>0.81</v>
      </c>
      <c r="G1655" s="31"/>
      <c r="H1655" s="212" t="s">
        <v>540</v>
      </c>
      <c r="I1655" s="212"/>
      <c r="J1655" s="30">
        <v>4.5999999999999996</v>
      </c>
    </row>
    <row r="1656" spans="1:10" ht="49.95" customHeight="1" thickBot="1" x14ac:dyDescent="0.3">
      <c r="A1656" s="19"/>
      <c r="B1656" s="19"/>
      <c r="C1656" s="19"/>
      <c r="D1656" s="19"/>
      <c r="E1656" s="19"/>
      <c r="F1656" s="19"/>
      <c r="G1656" s="19" t="s">
        <v>539</v>
      </c>
      <c r="H1656" s="29" t="s">
        <v>835</v>
      </c>
      <c r="I1656" s="19" t="s">
        <v>537</v>
      </c>
      <c r="J1656" s="26">
        <v>1729.04</v>
      </c>
    </row>
    <row r="1657" spans="1:10" ht="1.05" customHeight="1" thickTop="1" x14ac:dyDescent="0.25">
      <c r="A1657" s="28"/>
      <c r="B1657" s="28"/>
      <c r="C1657" s="28"/>
      <c r="D1657" s="28"/>
      <c r="E1657" s="28"/>
      <c r="F1657" s="28"/>
      <c r="G1657" s="28"/>
      <c r="H1657" s="28"/>
      <c r="I1657" s="28"/>
      <c r="J1657" s="28"/>
    </row>
    <row r="1658" spans="1:10" ht="18" customHeight="1" x14ac:dyDescent="0.25">
      <c r="A1658" s="24" t="s">
        <v>402</v>
      </c>
      <c r="B1658" s="23" t="s">
        <v>3</v>
      </c>
      <c r="C1658" s="24" t="s">
        <v>4</v>
      </c>
      <c r="D1658" s="24" t="s">
        <v>5</v>
      </c>
      <c r="E1658" s="157" t="s">
        <v>636</v>
      </c>
      <c r="F1658" s="157"/>
      <c r="G1658" s="38" t="s">
        <v>6</v>
      </c>
      <c r="H1658" s="23" t="s">
        <v>7</v>
      </c>
      <c r="I1658" s="23" t="s">
        <v>8</v>
      </c>
      <c r="J1658" s="23" t="s">
        <v>10</v>
      </c>
    </row>
    <row r="1659" spans="1:10" ht="25.95" customHeight="1" x14ac:dyDescent="0.25">
      <c r="A1659" s="48" t="s">
        <v>643</v>
      </c>
      <c r="B1659" s="49" t="s">
        <v>403</v>
      </c>
      <c r="C1659" s="48" t="s">
        <v>22</v>
      </c>
      <c r="D1659" s="48" t="s">
        <v>404</v>
      </c>
      <c r="E1659" s="213" t="s">
        <v>834</v>
      </c>
      <c r="F1659" s="213"/>
      <c r="G1659" s="47" t="s">
        <v>24</v>
      </c>
      <c r="H1659" s="46">
        <v>1</v>
      </c>
      <c r="I1659" s="45">
        <v>11.53</v>
      </c>
      <c r="J1659" s="45">
        <v>11.53</v>
      </c>
    </row>
    <row r="1660" spans="1:10" ht="24" customHeight="1" x14ac:dyDescent="0.25">
      <c r="A1660" s="43" t="s">
        <v>686</v>
      </c>
      <c r="B1660" s="44" t="s">
        <v>795</v>
      </c>
      <c r="C1660" s="43" t="s">
        <v>22</v>
      </c>
      <c r="D1660" s="43" t="s">
        <v>794</v>
      </c>
      <c r="E1660" s="215" t="s">
        <v>683</v>
      </c>
      <c r="F1660" s="215"/>
      <c r="G1660" s="42" t="s">
        <v>654</v>
      </c>
      <c r="H1660" s="41">
        <v>0.36099999999999999</v>
      </c>
      <c r="I1660" s="40">
        <v>19.899999999999999</v>
      </c>
      <c r="J1660" s="40">
        <v>7.18</v>
      </c>
    </row>
    <row r="1661" spans="1:10" ht="24" customHeight="1" x14ac:dyDescent="0.25">
      <c r="A1661" s="43" t="s">
        <v>686</v>
      </c>
      <c r="B1661" s="44" t="s">
        <v>685</v>
      </c>
      <c r="C1661" s="43" t="s">
        <v>22</v>
      </c>
      <c r="D1661" s="43" t="s">
        <v>684</v>
      </c>
      <c r="E1661" s="215" t="s">
        <v>683</v>
      </c>
      <c r="F1661" s="215"/>
      <c r="G1661" s="42" t="s">
        <v>654</v>
      </c>
      <c r="H1661" s="41">
        <v>0.1203</v>
      </c>
      <c r="I1661" s="40">
        <v>15.17</v>
      </c>
      <c r="J1661" s="40">
        <v>1.82</v>
      </c>
    </row>
    <row r="1662" spans="1:10" ht="25.95" customHeight="1" x14ac:dyDescent="0.25">
      <c r="A1662" s="36" t="s">
        <v>550</v>
      </c>
      <c r="B1662" s="37" t="s">
        <v>843</v>
      </c>
      <c r="C1662" s="36" t="s">
        <v>22</v>
      </c>
      <c r="D1662" s="36" t="s">
        <v>842</v>
      </c>
      <c r="E1662" s="211" t="s">
        <v>547</v>
      </c>
      <c r="F1662" s="211"/>
      <c r="G1662" s="35" t="s">
        <v>53</v>
      </c>
      <c r="H1662" s="34">
        <v>1.3389</v>
      </c>
      <c r="I1662" s="33">
        <v>1.86</v>
      </c>
      <c r="J1662" s="33">
        <v>2.4900000000000002</v>
      </c>
    </row>
    <row r="1663" spans="1:10" ht="25.95" customHeight="1" x14ac:dyDescent="0.25">
      <c r="A1663" s="36" t="s">
        <v>550</v>
      </c>
      <c r="B1663" s="37" t="s">
        <v>841</v>
      </c>
      <c r="C1663" s="36" t="s">
        <v>22</v>
      </c>
      <c r="D1663" s="36" t="s">
        <v>840</v>
      </c>
      <c r="E1663" s="211" t="s">
        <v>547</v>
      </c>
      <c r="F1663" s="211"/>
      <c r="G1663" s="35" t="s">
        <v>36</v>
      </c>
      <c r="H1663" s="34">
        <v>8.0199999999999994E-2</v>
      </c>
      <c r="I1663" s="33">
        <v>0.62</v>
      </c>
      <c r="J1663" s="33">
        <v>0.04</v>
      </c>
    </row>
    <row r="1664" spans="1:10" x14ac:dyDescent="0.25">
      <c r="A1664" s="31"/>
      <c r="B1664" s="31"/>
      <c r="C1664" s="31"/>
      <c r="D1664" s="31"/>
      <c r="E1664" s="31" t="s">
        <v>544</v>
      </c>
      <c r="F1664" s="30">
        <v>6.62</v>
      </c>
      <c r="G1664" s="31" t="s">
        <v>543</v>
      </c>
      <c r="H1664" s="30">
        <v>0</v>
      </c>
      <c r="I1664" s="31" t="s">
        <v>542</v>
      </c>
      <c r="J1664" s="30">
        <v>6.62</v>
      </c>
    </row>
    <row r="1665" spans="1:10" x14ac:dyDescent="0.25">
      <c r="A1665" s="31"/>
      <c r="B1665" s="31"/>
      <c r="C1665" s="31"/>
      <c r="D1665" s="31"/>
      <c r="E1665" s="31" t="s">
        <v>541</v>
      </c>
      <c r="F1665" s="30">
        <v>2.48</v>
      </c>
      <c r="G1665" s="31"/>
      <c r="H1665" s="212" t="s">
        <v>540</v>
      </c>
      <c r="I1665" s="212"/>
      <c r="J1665" s="30">
        <v>14.01</v>
      </c>
    </row>
    <row r="1666" spans="1:10" ht="49.95" customHeight="1" thickBot="1" x14ac:dyDescent="0.3">
      <c r="A1666" s="19"/>
      <c r="B1666" s="19"/>
      <c r="C1666" s="19"/>
      <c r="D1666" s="19"/>
      <c r="E1666" s="19"/>
      <c r="F1666" s="19"/>
      <c r="G1666" s="19" t="s">
        <v>539</v>
      </c>
      <c r="H1666" s="29" t="s">
        <v>831</v>
      </c>
      <c r="I1666" s="19" t="s">
        <v>537</v>
      </c>
      <c r="J1666" s="26">
        <v>8184.92</v>
      </c>
    </row>
    <row r="1667" spans="1:10" ht="1.05" customHeight="1" thickTop="1" x14ac:dyDescent="0.25">
      <c r="A1667" s="28"/>
      <c r="B1667" s="28"/>
      <c r="C1667" s="28"/>
      <c r="D1667" s="28"/>
      <c r="E1667" s="28"/>
      <c r="F1667" s="28"/>
      <c r="G1667" s="28"/>
      <c r="H1667" s="28"/>
      <c r="I1667" s="28"/>
      <c r="J1667" s="28"/>
    </row>
    <row r="1668" spans="1:10" ht="18" customHeight="1" x14ac:dyDescent="0.25">
      <c r="A1668" s="24" t="s">
        <v>405</v>
      </c>
      <c r="B1668" s="23" t="s">
        <v>3</v>
      </c>
      <c r="C1668" s="24" t="s">
        <v>4</v>
      </c>
      <c r="D1668" s="24" t="s">
        <v>5</v>
      </c>
      <c r="E1668" s="157" t="s">
        <v>636</v>
      </c>
      <c r="F1668" s="157"/>
      <c r="G1668" s="38" t="s">
        <v>6</v>
      </c>
      <c r="H1668" s="23" t="s">
        <v>7</v>
      </c>
      <c r="I1668" s="23" t="s">
        <v>8</v>
      </c>
      <c r="J1668" s="23" t="s">
        <v>10</v>
      </c>
    </row>
    <row r="1669" spans="1:10" ht="25.95" customHeight="1" x14ac:dyDescent="0.25">
      <c r="A1669" s="48" t="s">
        <v>643</v>
      </c>
      <c r="B1669" s="49" t="s">
        <v>406</v>
      </c>
      <c r="C1669" s="48" t="s">
        <v>22</v>
      </c>
      <c r="D1669" s="48" t="s">
        <v>407</v>
      </c>
      <c r="E1669" s="213" t="s">
        <v>834</v>
      </c>
      <c r="F1669" s="213"/>
      <c r="G1669" s="47" t="s">
        <v>24</v>
      </c>
      <c r="H1669" s="46">
        <v>1</v>
      </c>
      <c r="I1669" s="45">
        <v>18.87</v>
      </c>
      <c r="J1669" s="45">
        <v>18.87</v>
      </c>
    </row>
    <row r="1670" spans="1:10" ht="24" customHeight="1" x14ac:dyDescent="0.25">
      <c r="A1670" s="43" t="s">
        <v>686</v>
      </c>
      <c r="B1670" s="44" t="s">
        <v>795</v>
      </c>
      <c r="C1670" s="43" t="s">
        <v>22</v>
      </c>
      <c r="D1670" s="43" t="s">
        <v>794</v>
      </c>
      <c r="E1670" s="215" t="s">
        <v>683</v>
      </c>
      <c r="F1670" s="215"/>
      <c r="G1670" s="42" t="s">
        <v>654</v>
      </c>
      <c r="H1670" s="41">
        <v>0.63439999999999996</v>
      </c>
      <c r="I1670" s="40">
        <v>19.899999999999999</v>
      </c>
      <c r="J1670" s="40">
        <v>12.62</v>
      </c>
    </row>
    <row r="1671" spans="1:10" ht="24" customHeight="1" x14ac:dyDescent="0.25">
      <c r="A1671" s="43" t="s">
        <v>686</v>
      </c>
      <c r="B1671" s="44" t="s">
        <v>685</v>
      </c>
      <c r="C1671" s="43" t="s">
        <v>22</v>
      </c>
      <c r="D1671" s="43" t="s">
        <v>684</v>
      </c>
      <c r="E1671" s="215" t="s">
        <v>683</v>
      </c>
      <c r="F1671" s="215"/>
      <c r="G1671" s="42" t="s">
        <v>654</v>
      </c>
      <c r="H1671" s="41">
        <v>0.1036</v>
      </c>
      <c r="I1671" s="40">
        <v>15.17</v>
      </c>
      <c r="J1671" s="40">
        <v>1.57</v>
      </c>
    </row>
    <row r="1672" spans="1:10" ht="25.95" customHeight="1" x14ac:dyDescent="0.25">
      <c r="A1672" s="36" t="s">
        <v>550</v>
      </c>
      <c r="B1672" s="37" t="s">
        <v>841</v>
      </c>
      <c r="C1672" s="36" t="s">
        <v>22</v>
      </c>
      <c r="D1672" s="36" t="s">
        <v>840</v>
      </c>
      <c r="E1672" s="211" t="s">
        <v>547</v>
      </c>
      <c r="F1672" s="211"/>
      <c r="G1672" s="35" t="s">
        <v>36</v>
      </c>
      <c r="H1672" s="34">
        <v>8.2869999999999999E-2</v>
      </c>
      <c r="I1672" s="33">
        <v>0.62</v>
      </c>
      <c r="J1672" s="33">
        <v>0.05</v>
      </c>
    </row>
    <row r="1673" spans="1:10" ht="25.95" customHeight="1" x14ac:dyDescent="0.25">
      <c r="A1673" s="36" t="s">
        <v>550</v>
      </c>
      <c r="B1673" s="37" t="s">
        <v>839</v>
      </c>
      <c r="C1673" s="36" t="s">
        <v>22</v>
      </c>
      <c r="D1673" s="36" t="s">
        <v>838</v>
      </c>
      <c r="E1673" s="211" t="s">
        <v>547</v>
      </c>
      <c r="F1673" s="211"/>
      <c r="G1673" s="35" t="s">
        <v>53</v>
      </c>
      <c r="H1673" s="34">
        <v>1.3870899999999999</v>
      </c>
      <c r="I1673" s="33">
        <v>3.34</v>
      </c>
      <c r="J1673" s="33">
        <v>4.63</v>
      </c>
    </row>
    <row r="1674" spans="1:10" x14ac:dyDescent="0.25">
      <c r="A1674" s="31"/>
      <c r="B1674" s="31"/>
      <c r="C1674" s="31"/>
      <c r="D1674" s="31"/>
      <c r="E1674" s="31" t="s">
        <v>544</v>
      </c>
      <c r="F1674" s="30">
        <v>10.42</v>
      </c>
      <c r="G1674" s="31" t="s">
        <v>543</v>
      </c>
      <c r="H1674" s="30">
        <v>0</v>
      </c>
      <c r="I1674" s="31" t="s">
        <v>542</v>
      </c>
      <c r="J1674" s="30">
        <v>10.42</v>
      </c>
    </row>
    <row r="1675" spans="1:10" x14ac:dyDescent="0.25">
      <c r="A1675" s="31"/>
      <c r="B1675" s="31"/>
      <c r="C1675" s="31"/>
      <c r="D1675" s="31"/>
      <c r="E1675" s="31" t="s">
        <v>541</v>
      </c>
      <c r="F1675" s="30">
        <v>4.05</v>
      </c>
      <c r="G1675" s="31"/>
      <c r="H1675" s="212" t="s">
        <v>540</v>
      </c>
      <c r="I1675" s="212"/>
      <c r="J1675" s="30">
        <v>22.92</v>
      </c>
    </row>
    <row r="1676" spans="1:10" ht="49.95" customHeight="1" thickBot="1" x14ac:dyDescent="0.3">
      <c r="A1676" s="19"/>
      <c r="B1676" s="19"/>
      <c r="C1676" s="19"/>
      <c r="D1676" s="19"/>
      <c r="E1676" s="19"/>
      <c r="F1676" s="19"/>
      <c r="G1676" s="19" t="s">
        <v>539</v>
      </c>
      <c r="H1676" s="29" t="s">
        <v>835</v>
      </c>
      <c r="I1676" s="19" t="s">
        <v>537</v>
      </c>
      <c r="J1676" s="26">
        <v>8615.16</v>
      </c>
    </row>
    <row r="1677" spans="1:10" ht="1.05" customHeight="1" thickTop="1" x14ac:dyDescent="0.25">
      <c r="A1677" s="28"/>
      <c r="B1677" s="28"/>
      <c r="C1677" s="28"/>
      <c r="D1677" s="28"/>
      <c r="E1677" s="28"/>
      <c r="F1677" s="28"/>
      <c r="G1677" s="28"/>
      <c r="H1677" s="28"/>
      <c r="I1677" s="28"/>
      <c r="J1677" s="28"/>
    </row>
    <row r="1678" spans="1:10" ht="18" customHeight="1" x14ac:dyDescent="0.25">
      <c r="A1678" s="24" t="s">
        <v>408</v>
      </c>
      <c r="B1678" s="23" t="s">
        <v>3</v>
      </c>
      <c r="C1678" s="24" t="s">
        <v>4</v>
      </c>
      <c r="D1678" s="24" t="s">
        <v>5</v>
      </c>
      <c r="E1678" s="157" t="s">
        <v>636</v>
      </c>
      <c r="F1678" s="157"/>
      <c r="G1678" s="38" t="s">
        <v>6</v>
      </c>
      <c r="H1678" s="23" t="s">
        <v>7</v>
      </c>
      <c r="I1678" s="23" t="s">
        <v>8</v>
      </c>
      <c r="J1678" s="23" t="s">
        <v>10</v>
      </c>
    </row>
    <row r="1679" spans="1:10" ht="25.95" customHeight="1" x14ac:dyDescent="0.25">
      <c r="A1679" s="48" t="s">
        <v>643</v>
      </c>
      <c r="B1679" s="49" t="s">
        <v>409</v>
      </c>
      <c r="C1679" s="48" t="s">
        <v>22</v>
      </c>
      <c r="D1679" s="48" t="s">
        <v>410</v>
      </c>
      <c r="E1679" s="213" t="s">
        <v>834</v>
      </c>
      <c r="F1679" s="213"/>
      <c r="G1679" s="47" t="s">
        <v>24</v>
      </c>
      <c r="H1679" s="46">
        <v>1</v>
      </c>
      <c r="I1679" s="45">
        <v>10.77</v>
      </c>
      <c r="J1679" s="45">
        <v>10.77</v>
      </c>
    </row>
    <row r="1680" spans="1:10" ht="24" customHeight="1" x14ac:dyDescent="0.25">
      <c r="A1680" s="43" t="s">
        <v>686</v>
      </c>
      <c r="B1680" s="44" t="s">
        <v>685</v>
      </c>
      <c r="C1680" s="43" t="s">
        <v>22</v>
      </c>
      <c r="D1680" s="43" t="s">
        <v>684</v>
      </c>
      <c r="E1680" s="215" t="s">
        <v>683</v>
      </c>
      <c r="F1680" s="215"/>
      <c r="G1680" s="42" t="s">
        <v>654</v>
      </c>
      <c r="H1680" s="41">
        <v>4.6800000000000001E-2</v>
      </c>
      <c r="I1680" s="40">
        <v>15.17</v>
      </c>
      <c r="J1680" s="40">
        <v>0.7</v>
      </c>
    </row>
    <row r="1681" spans="1:10" ht="24" customHeight="1" x14ac:dyDescent="0.25">
      <c r="A1681" s="43" t="s">
        <v>686</v>
      </c>
      <c r="B1681" s="44" t="s">
        <v>795</v>
      </c>
      <c r="C1681" s="43" t="s">
        <v>22</v>
      </c>
      <c r="D1681" s="43" t="s">
        <v>794</v>
      </c>
      <c r="E1681" s="215" t="s">
        <v>683</v>
      </c>
      <c r="F1681" s="215"/>
      <c r="G1681" s="42" t="s">
        <v>654</v>
      </c>
      <c r="H1681" s="41">
        <v>0.28660000000000002</v>
      </c>
      <c r="I1681" s="40">
        <v>19.899999999999999</v>
      </c>
      <c r="J1681" s="40">
        <v>5.7</v>
      </c>
    </row>
    <row r="1682" spans="1:10" ht="24" customHeight="1" x14ac:dyDescent="0.25">
      <c r="A1682" s="36" t="s">
        <v>550</v>
      </c>
      <c r="B1682" s="37" t="s">
        <v>837</v>
      </c>
      <c r="C1682" s="36" t="s">
        <v>22</v>
      </c>
      <c r="D1682" s="36" t="s">
        <v>836</v>
      </c>
      <c r="E1682" s="211" t="s">
        <v>547</v>
      </c>
      <c r="F1682" s="211"/>
      <c r="G1682" s="35" t="s">
        <v>791</v>
      </c>
      <c r="H1682" s="34">
        <v>0.20615</v>
      </c>
      <c r="I1682" s="33">
        <v>21.22</v>
      </c>
      <c r="J1682" s="33">
        <v>4.37</v>
      </c>
    </row>
    <row r="1683" spans="1:10" x14ac:dyDescent="0.25">
      <c r="A1683" s="31"/>
      <c r="B1683" s="31"/>
      <c r="C1683" s="31"/>
      <c r="D1683" s="31"/>
      <c r="E1683" s="31" t="s">
        <v>544</v>
      </c>
      <c r="F1683" s="30">
        <v>4.7</v>
      </c>
      <c r="G1683" s="31" t="s">
        <v>543</v>
      </c>
      <c r="H1683" s="30">
        <v>0</v>
      </c>
      <c r="I1683" s="31" t="s">
        <v>542</v>
      </c>
      <c r="J1683" s="30">
        <v>4.7</v>
      </c>
    </row>
    <row r="1684" spans="1:10" x14ac:dyDescent="0.25">
      <c r="A1684" s="31"/>
      <c r="B1684" s="31"/>
      <c r="C1684" s="31"/>
      <c r="D1684" s="31"/>
      <c r="E1684" s="31" t="s">
        <v>541</v>
      </c>
      <c r="F1684" s="30">
        <v>2.31</v>
      </c>
      <c r="G1684" s="31"/>
      <c r="H1684" s="212" t="s">
        <v>540</v>
      </c>
      <c r="I1684" s="212"/>
      <c r="J1684" s="30">
        <v>13.08</v>
      </c>
    </row>
    <row r="1685" spans="1:10" ht="49.95" customHeight="1" thickBot="1" x14ac:dyDescent="0.3">
      <c r="A1685" s="19"/>
      <c r="B1685" s="19"/>
      <c r="C1685" s="19"/>
      <c r="D1685" s="19"/>
      <c r="E1685" s="19"/>
      <c r="F1685" s="19"/>
      <c r="G1685" s="19" t="s">
        <v>539</v>
      </c>
      <c r="H1685" s="29" t="s">
        <v>835</v>
      </c>
      <c r="I1685" s="19" t="s">
        <v>537</v>
      </c>
      <c r="J1685" s="26">
        <v>4916.51</v>
      </c>
    </row>
    <row r="1686" spans="1:10" ht="1.05" customHeight="1" thickTop="1" x14ac:dyDescent="0.25">
      <c r="A1686" s="28"/>
      <c r="B1686" s="28"/>
      <c r="C1686" s="28"/>
      <c r="D1686" s="28"/>
      <c r="E1686" s="28"/>
      <c r="F1686" s="28"/>
      <c r="G1686" s="28"/>
      <c r="H1686" s="28"/>
      <c r="I1686" s="28"/>
      <c r="J1686" s="28"/>
    </row>
    <row r="1687" spans="1:10" ht="18" customHeight="1" x14ac:dyDescent="0.25">
      <c r="A1687" s="24" t="s">
        <v>411</v>
      </c>
      <c r="B1687" s="23" t="s">
        <v>3</v>
      </c>
      <c r="C1687" s="24" t="s">
        <v>4</v>
      </c>
      <c r="D1687" s="24" t="s">
        <v>5</v>
      </c>
      <c r="E1687" s="157" t="s">
        <v>636</v>
      </c>
      <c r="F1687" s="157"/>
      <c r="G1687" s="38" t="s">
        <v>6</v>
      </c>
      <c r="H1687" s="23" t="s">
        <v>7</v>
      </c>
      <c r="I1687" s="23" t="s">
        <v>8</v>
      </c>
      <c r="J1687" s="23" t="s">
        <v>10</v>
      </c>
    </row>
    <row r="1688" spans="1:10" ht="25.95" customHeight="1" x14ac:dyDescent="0.25">
      <c r="A1688" s="48" t="s">
        <v>643</v>
      </c>
      <c r="B1688" s="49" t="s">
        <v>412</v>
      </c>
      <c r="C1688" s="48" t="s">
        <v>22</v>
      </c>
      <c r="D1688" s="48" t="s">
        <v>413</v>
      </c>
      <c r="E1688" s="213" t="s">
        <v>834</v>
      </c>
      <c r="F1688" s="213"/>
      <c r="G1688" s="47" t="s">
        <v>24</v>
      </c>
      <c r="H1688" s="46">
        <v>1</v>
      </c>
      <c r="I1688" s="45">
        <v>7.34</v>
      </c>
      <c r="J1688" s="45">
        <v>7.34</v>
      </c>
    </row>
    <row r="1689" spans="1:10" ht="24" customHeight="1" x14ac:dyDescent="0.25">
      <c r="A1689" s="43" t="s">
        <v>686</v>
      </c>
      <c r="B1689" s="44" t="s">
        <v>795</v>
      </c>
      <c r="C1689" s="43" t="s">
        <v>22</v>
      </c>
      <c r="D1689" s="43" t="s">
        <v>794</v>
      </c>
      <c r="E1689" s="215" t="s">
        <v>683</v>
      </c>
      <c r="F1689" s="215"/>
      <c r="G1689" s="42" t="s">
        <v>654</v>
      </c>
      <c r="H1689" s="41">
        <v>0.16309999999999999</v>
      </c>
      <c r="I1689" s="40">
        <v>19.899999999999999</v>
      </c>
      <c r="J1689" s="40">
        <v>3.24</v>
      </c>
    </row>
    <row r="1690" spans="1:10" ht="24" customHeight="1" x14ac:dyDescent="0.25">
      <c r="A1690" s="43" t="s">
        <v>686</v>
      </c>
      <c r="B1690" s="44" t="s">
        <v>685</v>
      </c>
      <c r="C1690" s="43" t="s">
        <v>22</v>
      </c>
      <c r="D1690" s="43" t="s">
        <v>684</v>
      </c>
      <c r="E1690" s="215" t="s">
        <v>683</v>
      </c>
      <c r="F1690" s="215"/>
      <c r="G1690" s="42" t="s">
        <v>654</v>
      </c>
      <c r="H1690" s="41">
        <v>5.4399999999999997E-2</v>
      </c>
      <c r="I1690" s="40">
        <v>15.17</v>
      </c>
      <c r="J1690" s="40">
        <v>0.82</v>
      </c>
    </row>
    <row r="1691" spans="1:10" ht="24" customHeight="1" x14ac:dyDescent="0.25">
      <c r="A1691" s="36" t="s">
        <v>550</v>
      </c>
      <c r="B1691" s="37" t="s">
        <v>833</v>
      </c>
      <c r="C1691" s="36" t="s">
        <v>22</v>
      </c>
      <c r="D1691" s="36" t="s">
        <v>832</v>
      </c>
      <c r="E1691" s="211" t="s">
        <v>547</v>
      </c>
      <c r="F1691" s="211"/>
      <c r="G1691" s="35" t="s">
        <v>791</v>
      </c>
      <c r="H1691" s="34">
        <v>0.23669999999999999</v>
      </c>
      <c r="I1691" s="33">
        <v>13.88</v>
      </c>
      <c r="J1691" s="33">
        <v>3.28</v>
      </c>
    </row>
    <row r="1692" spans="1:10" x14ac:dyDescent="0.25">
      <c r="A1692" s="31"/>
      <c r="B1692" s="31"/>
      <c r="C1692" s="31"/>
      <c r="D1692" s="31"/>
      <c r="E1692" s="31" t="s">
        <v>544</v>
      </c>
      <c r="F1692" s="30">
        <v>2.99</v>
      </c>
      <c r="G1692" s="31" t="s">
        <v>543</v>
      </c>
      <c r="H1692" s="30">
        <v>0</v>
      </c>
      <c r="I1692" s="31" t="s">
        <v>542</v>
      </c>
      <c r="J1692" s="30">
        <v>2.99</v>
      </c>
    </row>
    <row r="1693" spans="1:10" x14ac:dyDescent="0.25">
      <c r="A1693" s="31"/>
      <c r="B1693" s="31"/>
      <c r="C1693" s="31"/>
      <c r="D1693" s="31"/>
      <c r="E1693" s="31" t="s">
        <v>541</v>
      </c>
      <c r="F1693" s="30">
        <v>1.57</v>
      </c>
      <c r="G1693" s="31"/>
      <c r="H1693" s="212" t="s">
        <v>540</v>
      </c>
      <c r="I1693" s="212"/>
      <c r="J1693" s="30">
        <v>8.91</v>
      </c>
    </row>
    <row r="1694" spans="1:10" ht="49.95" customHeight="1" thickBot="1" x14ac:dyDescent="0.3">
      <c r="A1694" s="19"/>
      <c r="B1694" s="19"/>
      <c r="C1694" s="19"/>
      <c r="D1694" s="19"/>
      <c r="E1694" s="19"/>
      <c r="F1694" s="19"/>
      <c r="G1694" s="19" t="s">
        <v>539</v>
      </c>
      <c r="H1694" s="29" t="s">
        <v>831</v>
      </c>
      <c r="I1694" s="19" t="s">
        <v>537</v>
      </c>
      <c r="J1694" s="26">
        <v>5205.3999999999996</v>
      </c>
    </row>
    <row r="1695" spans="1:10" ht="1.05" customHeight="1" thickTop="1" x14ac:dyDescent="0.25">
      <c r="A1695" s="28"/>
      <c r="B1695" s="28"/>
      <c r="C1695" s="28"/>
      <c r="D1695" s="28"/>
      <c r="E1695" s="28"/>
      <c r="F1695" s="28"/>
      <c r="G1695" s="28"/>
      <c r="H1695" s="28"/>
      <c r="I1695" s="28"/>
      <c r="J1695" s="28"/>
    </row>
    <row r="1696" spans="1:10" ht="24" customHeight="1" x14ac:dyDescent="0.25">
      <c r="A1696" s="22" t="s">
        <v>414</v>
      </c>
      <c r="B1696" s="22"/>
      <c r="C1696" s="22"/>
      <c r="D1696" s="22" t="s">
        <v>415</v>
      </c>
      <c r="E1696" s="22"/>
      <c r="F1696" s="217"/>
      <c r="G1696" s="217"/>
      <c r="H1696" s="21"/>
      <c r="I1696" s="22"/>
      <c r="J1696" s="50"/>
    </row>
    <row r="1697" spans="1:10" ht="18" customHeight="1" x14ac:dyDescent="0.25">
      <c r="A1697" s="24" t="s">
        <v>416</v>
      </c>
      <c r="B1697" s="23" t="s">
        <v>3</v>
      </c>
      <c r="C1697" s="24" t="s">
        <v>4</v>
      </c>
      <c r="D1697" s="24" t="s">
        <v>5</v>
      </c>
      <c r="E1697" s="157" t="s">
        <v>636</v>
      </c>
      <c r="F1697" s="157"/>
      <c r="G1697" s="38" t="s">
        <v>6</v>
      </c>
      <c r="H1697" s="23" t="s">
        <v>7</v>
      </c>
      <c r="I1697" s="23" t="s">
        <v>8</v>
      </c>
      <c r="J1697" s="23" t="s">
        <v>10</v>
      </c>
    </row>
    <row r="1698" spans="1:10" ht="39" customHeight="1" x14ac:dyDescent="0.25">
      <c r="A1698" s="48" t="s">
        <v>643</v>
      </c>
      <c r="B1698" s="49" t="s">
        <v>417</v>
      </c>
      <c r="C1698" s="48" t="s">
        <v>22</v>
      </c>
      <c r="D1698" s="48" t="s">
        <v>418</v>
      </c>
      <c r="E1698" s="213" t="s">
        <v>816</v>
      </c>
      <c r="F1698" s="213"/>
      <c r="G1698" s="47" t="s">
        <v>24</v>
      </c>
      <c r="H1698" s="46">
        <v>1</v>
      </c>
      <c r="I1698" s="45">
        <v>100.25</v>
      </c>
      <c r="J1698" s="45">
        <v>100.25</v>
      </c>
    </row>
    <row r="1699" spans="1:10" ht="25.95" customHeight="1" x14ac:dyDescent="0.25">
      <c r="A1699" s="43" t="s">
        <v>686</v>
      </c>
      <c r="B1699" s="44" t="s">
        <v>825</v>
      </c>
      <c r="C1699" s="43" t="s">
        <v>22</v>
      </c>
      <c r="D1699" s="43" t="s">
        <v>824</v>
      </c>
      <c r="E1699" s="215" t="s">
        <v>683</v>
      </c>
      <c r="F1699" s="215"/>
      <c r="G1699" s="42" t="s">
        <v>654</v>
      </c>
      <c r="H1699" s="41">
        <v>0.80379999999999996</v>
      </c>
      <c r="I1699" s="40">
        <v>18.78</v>
      </c>
      <c r="J1699" s="40">
        <v>15.09</v>
      </c>
    </row>
    <row r="1700" spans="1:10" ht="24" customHeight="1" x14ac:dyDescent="0.25">
      <c r="A1700" s="43" t="s">
        <v>686</v>
      </c>
      <c r="B1700" s="44" t="s">
        <v>685</v>
      </c>
      <c r="C1700" s="43" t="s">
        <v>22</v>
      </c>
      <c r="D1700" s="43" t="s">
        <v>684</v>
      </c>
      <c r="E1700" s="215" t="s">
        <v>683</v>
      </c>
      <c r="F1700" s="215"/>
      <c r="G1700" s="42" t="s">
        <v>654</v>
      </c>
      <c r="H1700" s="41">
        <v>0.2064</v>
      </c>
      <c r="I1700" s="40">
        <v>15.17</v>
      </c>
      <c r="J1700" s="40">
        <v>3.13</v>
      </c>
    </row>
    <row r="1701" spans="1:10" ht="39" customHeight="1" x14ac:dyDescent="0.25">
      <c r="A1701" s="36" t="s">
        <v>550</v>
      </c>
      <c r="B1701" s="37" t="s">
        <v>830</v>
      </c>
      <c r="C1701" s="36" t="s">
        <v>22</v>
      </c>
      <c r="D1701" s="36" t="s">
        <v>829</v>
      </c>
      <c r="E1701" s="211" t="s">
        <v>547</v>
      </c>
      <c r="F1701" s="211"/>
      <c r="G1701" s="35" t="s">
        <v>24</v>
      </c>
      <c r="H1701" s="34">
        <v>1.0864</v>
      </c>
      <c r="I1701" s="33">
        <v>59.08</v>
      </c>
      <c r="J1701" s="33">
        <v>64.180000000000007</v>
      </c>
    </row>
    <row r="1702" spans="1:10" ht="24" customHeight="1" x14ac:dyDescent="0.25">
      <c r="A1702" s="36" t="s">
        <v>550</v>
      </c>
      <c r="B1702" s="37" t="s">
        <v>828</v>
      </c>
      <c r="C1702" s="36" t="s">
        <v>22</v>
      </c>
      <c r="D1702" s="36" t="s">
        <v>827</v>
      </c>
      <c r="E1702" s="211" t="s">
        <v>547</v>
      </c>
      <c r="F1702" s="211"/>
      <c r="G1702" s="35" t="s">
        <v>53</v>
      </c>
      <c r="H1702" s="34">
        <v>9.1300000000000008</v>
      </c>
      <c r="I1702" s="33">
        <v>1.9</v>
      </c>
      <c r="J1702" s="33">
        <v>17.34</v>
      </c>
    </row>
    <row r="1703" spans="1:10" ht="24" customHeight="1" x14ac:dyDescent="0.25">
      <c r="A1703" s="36" t="s">
        <v>550</v>
      </c>
      <c r="B1703" s="37" t="s">
        <v>823</v>
      </c>
      <c r="C1703" s="36" t="s">
        <v>22</v>
      </c>
      <c r="D1703" s="36" t="s">
        <v>822</v>
      </c>
      <c r="E1703" s="211" t="s">
        <v>547</v>
      </c>
      <c r="F1703" s="211"/>
      <c r="G1703" s="35" t="s">
        <v>53</v>
      </c>
      <c r="H1703" s="34">
        <v>0.14099999999999999</v>
      </c>
      <c r="I1703" s="33">
        <v>3.62</v>
      </c>
      <c r="J1703" s="33">
        <v>0.51</v>
      </c>
    </row>
    <row r="1704" spans="1:10" x14ac:dyDescent="0.25">
      <c r="A1704" s="31"/>
      <c r="B1704" s="31"/>
      <c r="C1704" s="31"/>
      <c r="D1704" s="31"/>
      <c r="E1704" s="31" t="s">
        <v>544</v>
      </c>
      <c r="F1704" s="30">
        <v>14.25</v>
      </c>
      <c r="G1704" s="31" t="s">
        <v>543</v>
      </c>
      <c r="H1704" s="30">
        <v>0</v>
      </c>
      <c r="I1704" s="31" t="s">
        <v>542</v>
      </c>
      <c r="J1704" s="30">
        <v>14.25</v>
      </c>
    </row>
    <row r="1705" spans="1:10" x14ac:dyDescent="0.25">
      <c r="A1705" s="31"/>
      <c r="B1705" s="31"/>
      <c r="C1705" s="31"/>
      <c r="D1705" s="31"/>
      <c r="E1705" s="31" t="s">
        <v>541</v>
      </c>
      <c r="F1705" s="30">
        <v>21.56</v>
      </c>
      <c r="G1705" s="31"/>
      <c r="H1705" s="212" t="s">
        <v>540</v>
      </c>
      <c r="I1705" s="212"/>
      <c r="J1705" s="30">
        <v>121.81</v>
      </c>
    </row>
    <row r="1706" spans="1:10" ht="49.95" customHeight="1" thickBot="1" x14ac:dyDescent="0.3">
      <c r="A1706" s="19"/>
      <c r="B1706" s="19"/>
      <c r="C1706" s="19"/>
      <c r="D1706" s="19"/>
      <c r="E1706" s="19"/>
      <c r="F1706" s="19"/>
      <c r="G1706" s="19" t="s">
        <v>539</v>
      </c>
      <c r="H1706" s="29" t="s">
        <v>826</v>
      </c>
      <c r="I1706" s="19" t="s">
        <v>537</v>
      </c>
      <c r="J1706" s="26">
        <v>4612.9399999999996</v>
      </c>
    </row>
    <row r="1707" spans="1:10" ht="1.05" customHeight="1" thickTop="1" x14ac:dyDescent="0.25">
      <c r="A1707" s="28"/>
      <c r="B1707" s="28"/>
      <c r="C1707" s="28"/>
      <c r="D1707" s="28"/>
      <c r="E1707" s="28"/>
      <c r="F1707" s="28"/>
      <c r="G1707" s="28"/>
      <c r="H1707" s="28"/>
      <c r="I1707" s="28"/>
      <c r="J1707" s="28"/>
    </row>
    <row r="1708" spans="1:10" ht="18" customHeight="1" x14ac:dyDescent="0.25">
      <c r="A1708" s="24" t="s">
        <v>419</v>
      </c>
      <c r="B1708" s="23" t="s">
        <v>3</v>
      </c>
      <c r="C1708" s="24" t="s">
        <v>4</v>
      </c>
      <c r="D1708" s="24" t="s">
        <v>5</v>
      </c>
      <c r="E1708" s="157" t="s">
        <v>636</v>
      </c>
      <c r="F1708" s="157"/>
      <c r="G1708" s="38" t="s">
        <v>6</v>
      </c>
      <c r="H1708" s="23" t="s">
        <v>7</v>
      </c>
      <c r="I1708" s="23" t="s">
        <v>8</v>
      </c>
      <c r="J1708" s="23" t="s">
        <v>10</v>
      </c>
    </row>
    <row r="1709" spans="1:10" ht="39" customHeight="1" x14ac:dyDescent="0.25">
      <c r="A1709" s="48" t="s">
        <v>643</v>
      </c>
      <c r="B1709" s="49" t="s">
        <v>420</v>
      </c>
      <c r="C1709" s="48" t="s">
        <v>22</v>
      </c>
      <c r="D1709" s="48" t="s">
        <v>421</v>
      </c>
      <c r="E1709" s="213" t="s">
        <v>788</v>
      </c>
      <c r="F1709" s="213"/>
      <c r="G1709" s="47" t="s">
        <v>24</v>
      </c>
      <c r="H1709" s="46">
        <v>1</v>
      </c>
      <c r="I1709" s="45">
        <v>51.57</v>
      </c>
      <c r="J1709" s="45">
        <v>51.57</v>
      </c>
    </row>
    <row r="1710" spans="1:10" ht="25.95" customHeight="1" x14ac:dyDescent="0.25">
      <c r="A1710" s="43" t="s">
        <v>686</v>
      </c>
      <c r="B1710" s="44" t="s">
        <v>825</v>
      </c>
      <c r="C1710" s="43" t="s">
        <v>22</v>
      </c>
      <c r="D1710" s="43" t="s">
        <v>824</v>
      </c>
      <c r="E1710" s="215" t="s">
        <v>683</v>
      </c>
      <c r="F1710" s="215"/>
      <c r="G1710" s="42" t="s">
        <v>654</v>
      </c>
      <c r="H1710" s="41">
        <v>0.69699999999999995</v>
      </c>
      <c r="I1710" s="40">
        <v>18.78</v>
      </c>
      <c r="J1710" s="40">
        <v>13.08</v>
      </c>
    </row>
    <row r="1711" spans="1:10" ht="24" customHeight="1" x14ac:dyDescent="0.25">
      <c r="A1711" s="43" t="s">
        <v>686</v>
      </c>
      <c r="B1711" s="44" t="s">
        <v>685</v>
      </c>
      <c r="C1711" s="43" t="s">
        <v>22</v>
      </c>
      <c r="D1711" s="43" t="s">
        <v>684</v>
      </c>
      <c r="E1711" s="215" t="s">
        <v>683</v>
      </c>
      <c r="F1711" s="215"/>
      <c r="G1711" s="42" t="s">
        <v>654</v>
      </c>
      <c r="H1711" s="41">
        <v>0.31380000000000002</v>
      </c>
      <c r="I1711" s="40">
        <v>15.17</v>
      </c>
      <c r="J1711" s="40">
        <v>4.76</v>
      </c>
    </row>
    <row r="1712" spans="1:10" ht="24" customHeight="1" x14ac:dyDescent="0.25">
      <c r="A1712" s="36" t="s">
        <v>550</v>
      </c>
      <c r="B1712" s="37" t="s">
        <v>823</v>
      </c>
      <c r="C1712" s="36" t="s">
        <v>22</v>
      </c>
      <c r="D1712" s="36" t="s">
        <v>822</v>
      </c>
      <c r="E1712" s="211" t="s">
        <v>547</v>
      </c>
      <c r="F1712" s="211"/>
      <c r="G1712" s="35" t="s">
        <v>53</v>
      </c>
      <c r="H1712" s="34">
        <v>0.222</v>
      </c>
      <c r="I1712" s="33">
        <v>3.62</v>
      </c>
      <c r="J1712" s="33">
        <v>0.8</v>
      </c>
    </row>
    <row r="1713" spans="1:10" ht="24" customHeight="1" x14ac:dyDescent="0.25">
      <c r="A1713" s="36" t="s">
        <v>550</v>
      </c>
      <c r="B1713" s="37" t="s">
        <v>821</v>
      </c>
      <c r="C1713" s="36" t="s">
        <v>22</v>
      </c>
      <c r="D1713" s="36" t="s">
        <v>820</v>
      </c>
      <c r="E1713" s="211" t="s">
        <v>547</v>
      </c>
      <c r="F1713" s="211"/>
      <c r="G1713" s="35" t="s">
        <v>53</v>
      </c>
      <c r="H1713" s="34">
        <v>6.85</v>
      </c>
      <c r="I1713" s="33">
        <v>0.61</v>
      </c>
      <c r="J1713" s="33">
        <v>4.17</v>
      </c>
    </row>
    <row r="1714" spans="1:10" ht="25.95" customHeight="1" x14ac:dyDescent="0.25">
      <c r="A1714" s="36" t="s">
        <v>550</v>
      </c>
      <c r="B1714" s="37" t="s">
        <v>819</v>
      </c>
      <c r="C1714" s="36" t="s">
        <v>22</v>
      </c>
      <c r="D1714" s="36" t="s">
        <v>818</v>
      </c>
      <c r="E1714" s="211" t="s">
        <v>547</v>
      </c>
      <c r="F1714" s="211"/>
      <c r="G1714" s="35" t="s">
        <v>783</v>
      </c>
      <c r="H1714" s="34">
        <v>1.0798000000000001</v>
      </c>
      <c r="I1714" s="33">
        <v>26.64</v>
      </c>
      <c r="J1714" s="33">
        <v>28.76</v>
      </c>
    </row>
    <row r="1715" spans="1:10" x14ac:dyDescent="0.25">
      <c r="A1715" s="31"/>
      <c r="B1715" s="31"/>
      <c r="C1715" s="31"/>
      <c r="D1715" s="31"/>
      <c r="E1715" s="31" t="s">
        <v>544</v>
      </c>
      <c r="F1715" s="30">
        <v>13.88</v>
      </c>
      <c r="G1715" s="31" t="s">
        <v>543</v>
      </c>
      <c r="H1715" s="30">
        <v>0</v>
      </c>
      <c r="I1715" s="31" t="s">
        <v>542</v>
      </c>
      <c r="J1715" s="30">
        <v>13.88</v>
      </c>
    </row>
    <row r="1716" spans="1:10" x14ac:dyDescent="0.25">
      <c r="A1716" s="31"/>
      <c r="B1716" s="31"/>
      <c r="C1716" s="31"/>
      <c r="D1716" s="31"/>
      <c r="E1716" s="31" t="s">
        <v>541</v>
      </c>
      <c r="F1716" s="30">
        <v>11.09</v>
      </c>
      <c r="G1716" s="31"/>
      <c r="H1716" s="212" t="s">
        <v>540</v>
      </c>
      <c r="I1716" s="212"/>
      <c r="J1716" s="30">
        <v>62.66</v>
      </c>
    </row>
    <row r="1717" spans="1:10" ht="49.95" customHeight="1" thickBot="1" x14ac:dyDescent="0.3">
      <c r="A1717" s="19"/>
      <c r="B1717" s="19"/>
      <c r="C1717" s="19"/>
      <c r="D1717" s="19"/>
      <c r="E1717" s="19"/>
      <c r="F1717" s="19"/>
      <c r="G1717" s="19" t="s">
        <v>539</v>
      </c>
      <c r="H1717" s="29" t="s">
        <v>817</v>
      </c>
      <c r="I1717" s="19" t="s">
        <v>537</v>
      </c>
      <c r="J1717" s="26">
        <v>6563.63</v>
      </c>
    </row>
    <row r="1718" spans="1:10" ht="1.05" customHeight="1" thickTop="1" x14ac:dyDescent="0.25">
      <c r="A1718" s="28"/>
      <c r="B1718" s="28"/>
      <c r="C1718" s="28"/>
      <c r="D1718" s="28"/>
      <c r="E1718" s="28"/>
      <c r="F1718" s="28"/>
      <c r="G1718" s="28"/>
      <c r="H1718" s="28"/>
      <c r="I1718" s="28"/>
      <c r="J1718" s="28"/>
    </row>
    <row r="1719" spans="1:10" ht="18" customHeight="1" x14ac:dyDescent="0.25">
      <c r="A1719" s="24" t="s">
        <v>422</v>
      </c>
      <c r="B1719" s="23" t="s">
        <v>3</v>
      </c>
      <c r="C1719" s="24" t="s">
        <v>4</v>
      </c>
      <c r="D1719" s="24" t="s">
        <v>5</v>
      </c>
      <c r="E1719" s="157" t="s">
        <v>636</v>
      </c>
      <c r="F1719" s="157"/>
      <c r="G1719" s="38" t="s">
        <v>6</v>
      </c>
      <c r="H1719" s="23" t="s">
        <v>7</v>
      </c>
      <c r="I1719" s="23" t="s">
        <v>8</v>
      </c>
      <c r="J1719" s="23" t="s">
        <v>10</v>
      </c>
    </row>
    <row r="1720" spans="1:10" ht="25.95" customHeight="1" x14ac:dyDescent="0.25">
      <c r="A1720" s="48" t="s">
        <v>643</v>
      </c>
      <c r="B1720" s="49" t="s">
        <v>423</v>
      </c>
      <c r="C1720" s="48" t="s">
        <v>22</v>
      </c>
      <c r="D1720" s="48" t="s">
        <v>424</v>
      </c>
      <c r="E1720" s="213" t="s">
        <v>816</v>
      </c>
      <c r="F1720" s="213"/>
      <c r="G1720" s="47" t="s">
        <v>24</v>
      </c>
      <c r="H1720" s="46">
        <v>1</v>
      </c>
      <c r="I1720" s="45">
        <v>160.37</v>
      </c>
      <c r="J1720" s="45">
        <v>160.37</v>
      </c>
    </row>
    <row r="1721" spans="1:10" ht="25.95" customHeight="1" x14ac:dyDescent="0.25">
      <c r="A1721" s="43" t="s">
        <v>686</v>
      </c>
      <c r="B1721" s="44" t="s">
        <v>815</v>
      </c>
      <c r="C1721" s="43" t="s">
        <v>22</v>
      </c>
      <c r="D1721" s="43" t="s">
        <v>814</v>
      </c>
      <c r="E1721" s="215" t="s">
        <v>683</v>
      </c>
      <c r="F1721" s="215"/>
      <c r="G1721" s="42" t="s">
        <v>44</v>
      </c>
      <c r="H1721" s="41">
        <v>0.03</v>
      </c>
      <c r="I1721" s="40">
        <v>448.02</v>
      </c>
      <c r="J1721" s="40">
        <v>13.44</v>
      </c>
    </row>
    <row r="1722" spans="1:10" ht="24" customHeight="1" x14ac:dyDescent="0.25">
      <c r="A1722" s="43" t="s">
        <v>686</v>
      </c>
      <c r="B1722" s="44" t="s">
        <v>685</v>
      </c>
      <c r="C1722" s="43" t="s">
        <v>22</v>
      </c>
      <c r="D1722" s="43" t="s">
        <v>684</v>
      </c>
      <c r="E1722" s="215" t="s">
        <v>683</v>
      </c>
      <c r="F1722" s="215"/>
      <c r="G1722" s="42" t="s">
        <v>654</v>
      </c>
      <c r="H1722" s="41">
        <v>0.25</v>
      </c>
      <c r="I1722" s="40">
        <v>15.17</v>
      </c>
      <c r="J1722" s="40">
        <v>3.79</v>
      </c>
    </row>
    <row r="1723" spans="1:10" ht="25.95" customHeight="1" x14ac:dyDescent="0.25">
      <c r="A1723" s="36" t="s">
        <v>550</v>
      </c>
      <c r="B1723" s="37" t="s">
        <v>813</v>
      </c>
      <c r="C1723" s="36" t="s">
        <v>22</v>
      </c>
      <c r="D1723" s="36" t="s">
        <v>812</v>
      </c>
      <c r="E1723" s="211" t="s">
        <v>547</v>
      </c>
      <c r="F1723" s="211"/>
      <c r="G1723" s="35" t="s">
        <v>783</v>
      </c>
      <c r="H1723" s="34">
        <v>1.1000000000000001</v>
      </c>
      <c r="I1723" s="33">
        <v>130.13</v>
      </c>
      <c r="J1723" s="33">
        <v>143.13999999999999</v>
      </c>
    </row>
    <row r="1724" spans="1:10" x14ac:dyDescent="0.25">
      <c r="A1724" s="31"/>
      <c r="B1724" s="31"/>
      <c r="C1724" s="31"/>
      <c r="D1724" s="31"/>
      <c r="E1724" s="31" t="s">
        <v>544</v>
      </c>
      <c r="F1724" s="30">
        <v>5.62</v>
      </c>
      <c r="G1724" s="31" t="s">
        <v>543</v>
      </c>
      <c r="H1724" s="30">
        <v>0</v>
      </c>
      <c r="I1724" s="31" t="s">
        <v>542</v>
      </c>
      <c r="J1724" s="30">
        <v>5.62</v>
      </c>
    </row>
    <row r="1725" spans="1:10" x14ac:dyDescent="0.25">
      <c r="A1725" s="31"/>
      <c r="B1725" s="31"/>
      <c r="C1725" s="31"/>
      <c r="D1725" s="31"/>
      <c r="E1725" s="31" t="s">
        <v>541</v>
      </c>
      <c r="F1725" s="30">
        <v>34.49</v>
      </c>
      <c r="G1725" s="31"/>
      <c r="H1725" s="212" t="s">
        <v>540</v>
      </c>
      <c r="I1725" s="212"/>
      <c r="J1725" s="30">
        <v>194.86</v>
      </c>
    </row>
    <row r="1726" spans="1:10" ht="49.95" customHeight="1" thickBot="1" x14ac:dyDescent="0.3">
      <c r="A1726" s="19"/>
      <c r="B1726" s="19"/>
      <c r="C1726" s="19"/>
      <c r="D1726" s="19"/>
      <c r="E1726" s="19"/>
      <c r="F1726" s="19"/>
      <c r="G1726" s="19" t="s">
        <v>539</v>
      </c>
      <c r="H1726" s="29" t="s">
        <v>811</v>
      </c>
      <c r="I1726" s="19" t="s">
        <v>537</v>
      </c>
      <c r="J1726" s="26">
        <v>41115.46</v>
      </c>
    </row>
    <row r="1727" spans="1:10" ht="1.05" customHeight="1" thickTop="1" x14ac:dyDescent="0.25">
      <c r="A1727" s="28"/>
      <c r="B1727" s="28"/>
      <c r="C1727" s="28"/>
      <c r="D1727" s="28"/>
      <c r="E1727" s="28"/>
      <c r="F1727" s="28"/>
      <c r="G1727" s="28"/>
      <c r="H1727" s="28"/>
      <c r="I1727" s="28"/>
      <c r="J1727" s="28"/>
    </row>
    <row r="1728" spans="1:10" ht="24" customHeight="1" x14ac:dyDescent="0.25">
      <c r="A1728" s="22" t="s">
        <v>425</v>
      </c>
      <c r="B1728" s="22"/>
      <c r="C1728" s="22"/>
      <c r="D1728" s="22" t="s">
        <v>426</v>
      </c>
      <c r="E1728" s="22"/>
      <c r="F1728" s="217"/>
      <c r="G1728" s="217"/>
      <c r="H1728" s="21"/>
      <c r="I1728" s="22"/>
      <c r="J1728" s="50"/>
    </row>
    <row r="1729" spans="1:10" ht="18" customHeight="1" x14ac:dyDescent="0.25">
      <c r="A1729" s="24" t="s">
        <v>427</v>
      </c>
      <c r="B1729" s="23" t="s">
        <v>3</v>
      </c>
      <c r="C1729" s="24" t="s">
        <v>4</v>
      </c>
      <c r="D1729" s="24" t="s">
        <v>5</v>
      </c>
      <c r="E1729" s="157" t="s">
        <v>636</v>
      </c>
      <c r="F1729" s="157"/>
      <c r="G1729" s="38" t="s">
        <v>6</v>
      </c>
      <c r="H1729" s="23" t="s">
        <v>7</v>
      </c>
      <c r="I1729" s="23" t="s">
        <v>8</v>
      </c>
      <c r="J1729" s="23" t="s">
        <v>10</v>
      </c>
    </row>
    <row r="1730" spans="1:10" ht="52.05" customHeight="1" x14ac:dyDescent="0.25">
      <c r="A1730" s="48" t="s">
        <v>643</v>
      </c>
      <c r="B1730" s="49" t="s">
        <v>428</v>
      </c>
      <c r="C1730" s="48" t="s">
        <v>18</v>
      </c>
      <c r="D1730" s="48" t="s">
        <v>429</v>
      </c>
      <c r="E1730" s="213" t="s">
        <v>691</v>
      </c>
      <c r="F1730" s="213"/>
      <c r="G1730" s="47" t="s">
        <v>24</v>
      </c>
      <c r="H1730" s="46">
        <v>1</v>
      </c>
      <c r="I1730" s="45">
        <v>88.01</v>
      </c>
      <c r="J1730" s="45">
        <v>88.01</v>
      </c>
    </row>
    <row r="1731" spans="1:10" ht="24" customHeight="1" x14ac:dyDescent="0.25">
      <c r="A1731" s="43" t="s">
        <v>686</v>
      </c>
      <c r="B1731" s="44" t="s">
        <v>688</v>
      </c>
      <c r="C1731" s="43" t="s">
        <v>22</v>
      </c>
      <c r="D1731" s="43" t="s">
        <v>687</v>
      </c>
      <c r="E1731" s="215" t="s">
        <v>683</v>
      </c>
      <c r="F1731" s="215"/>
      <c r="G1731" s="42" t="s">
        <v>654</v>
      </c>
      <c r="H1731" s="41">
        <v>1.61</v>
      </c>
      <c r="I1731" s="40">
        <v>18.88</v>
      </c>
      <c r="J1731" s="40">
        <v>30.39</v>
      </c>
    </row>
    <row r="1732" spans="1:10" ht="24" customHeight="1" x14ac:dyDescent="0.25">
      <c r="A1732" s="43" t="s">
        <v>686</v>
      </c>
      <c r="B1732" s="44" t="s">
        <v>685</v>
      </c>
      <c r="C1732" s="43" t="s">
        <v>22</v>
      </c>
      <c r="D1732" s="43" t="s">
        <v>684</v>
      </c>
      <c r="E1732" s="215" t="s">
        <v>683</v>
      </c>
      <c r="F1732" s="215"/>
      <c r="G1732" s="42" t="s">
        <v>654</v>
      </c>
      <c r="H1732" s="41">
        <v>0.80500000000000005</v>
      </c>
      <c r="I1732" s="40">
        <v>15.17</v>
      </c>
      <c r="J1732" s="40">
        <v>12.21</v>
      </c>
    </row>
    <row r="1733" spans="1:10" ht="52.05" customHeight="1" x14ac:dyDescent="0.25">
      <c r="A1733" s="43" t="s">
        <v>686</v>
      </c>
      <c r="B1733" s="44" t="s">
        <v>787</v>
      </c>
      <c r="C1733" s="43" t="s">
        <v>22</v>
      </c>
      <c r="D1733" s="43" t="s">
        <v>786</v>
      </c>
      <c r="E1733" s="215" t="s">
        <v>683</v>
      </c>
      <c r="F1733" s="215"/>
      <c r="G1733" s="42" t="s">
        <v>44</v>
      </c>
      <c r="H1733" s="41">
        <v>1.7999999999999999E-2</v>
      </c>
      <c r="I1733" s="40">
        <v>527.48</v>
      </c>
      <c r="J1733" s="40">
        <v>9.49</v>
      </c>
    </row>
    <row r="1734" spans="1:10" ht="39" customHeight="1" x14ac:dyDescent="0.25">
      <c r="A1734" s="36" t="s">
        <v>550</v>
      </c>
      <c r="B1734" s="37" t="s">
        <v>680</v>
      </c>
      <c r="C1734" s="36" t="s">
        <v>22</v>
      </c>
      <c r="D1734" s="36" t="s">
        <v>679</v>
      </c>
      <c r="E1734" s="211" t="s">
        <v>547</v>
      </c>
      <c r="F1734" s="211"/>
      <c r="G1734" s="35" t="s">
        <v>40</v>
      </c>
      <c r="H1734" s="34">
        <v>0.42</v>
      </c>
      <c r="I1734" s="33">
        <v>1.59</v>
      </c>
      <c r="J1734" s="33">
        <v>0.66</v>
      </c>
    </row>
    <row r="1735" spans="1:10" ht="24" customHeight="1" x14ac:dyDescent="0.25">
      <c r="A1735" s="36" t="s">
        <v>550</v>
      </c>
      <c r="B1735" s="37" t="s">
        <v>678</v>
      </c>
      <c r="C1735" s="36" t="s">
        <v>22</v>
      </c>
      <c r="D1735" s="36" t="s">
        <v>677</v>
      </c>
      <c r="E1735" s="211" t="s">
        <v>547</v>
      </c>
      <c r="F1735" s="211"/>
      <c r="G1735" s="35" t="s">
        <v>676</v>
      </c>
      <c r="H1735" s="34">
        <v>5.0000000000000001E-3</v>
      </c>
      <c r="I1735" s="33">
        <v>33.64</v>
      </c>
      <c r="J1735" s="33">
        <v>0.16</v>
      </c>
    </row>
    <row r="1736" spans="1:10" ht="39" customHeight="1" x14ac:dyDescent="0.25">
      <c r="A1736" s="36" t="s">
        <v>550</v>
      </c>
      <c r="B1736" s="37" t="s">
        <v>682</v>
      </c>
      <c r="C1736" s="36" t="s">
        <v>22</v>
      </c>
      <c r="D1736" s="36" t="s">
        <v>681</v>
      </c>
      <c r="E1736" s="211" t="s">
        <v>547</v>
      </c>
      <c r="F1736" s="211"/>
      <c r="G1736" s="35" t="s">
        <v>36</v>
      </c>
      <c r="H1736" s="34">
        <v>56.62</v>
      </c>
      <c r="I1736" s="33">
        <v>0.62</v>
      </c>
      <c r="J1736" s="33">
        <v>35.1</v>
      </c>
    </row>
    <row r="1737" spans="1:10" x14ac:dyDescent="0.25">
      <c r="A1737" s="31"/>
      <c r="B1737" s="31"/>
      <c r="C1737" s="31"/>
      <c r="D1737" s="31"/>
      <c r="E1737" s="31" t="s">
        <v>544</v>
      </c>
      <c r="F1737" s="30">
        <v>35.380000000000003</v>
      </c>
      <c r="G1737" s="31" t="s">
        <v>543</v>
      </c>
      <c r="H1737" s="30">
        <v>0</v>
      </c>
      <c r="I1737" s="31" t="s">
        <v>542</v>
      </c>
      <c r="J1737" s="30">
        <v>35.380000000000003</v>
      </c>
    </row>
    <row r="1738" spans="1:10" x14ac:dyDescent="0.25">
      <c r="A1738" s="31"/>
      <c r="B1738" s="31"/>
      <c r="C1738" s="31"/>
      <c r="D1738" s="31"/>
      <c r="E1738" s="31" t="s">
        <v>541</v>
      </c>
      <c r="F1738" s="30">
        <v>18.93</v>
      </c>
      <c r="G1738" s="31"/>
      <c r="H1738" s="212" t="s">
        <v>540</v>
      </c>
      <c r="I1738" s="212"/>
      <c r="J1738" s="30">
        <v>106.94</v>
      </c>
    </row>
    <row r="1739" spans="1:10" ht="49.95" customHeight="1" thickBot="1" x14ac:dyDescent="0.3">
      <c r="A1739" s="19"/>
      <c r="B1739" s="19"/>
      <c r="C1739" s="19"/>
      <c r="D1739" s="19"/>
      <c r="E1739" s="19"/>
      <c r="F1739" s="19"/>
      <c r="G1739" s="19" t="s">
        <v>539</v>
      </c>
      <c r="H1739" s="29" t="s">
        <v>810</v>
      </c>
      <c r="I1739" s="19" t="s">
        <v>537</v>
      </c>
      <c r="J1739" s="26">
        <v>3890.47</v>
      </c>
    </row>
    <row r="1740" spans="1:10" ht="1.05" customHeight="1" thickTop="1" x14ac:dyDescent="0.25">
      <c r="A1740" s="28"/>
      <c r="B1740" s="28"/>
      <c r="C1740" s="28"/>
      <c r="D1740" s="28"/>
      <c r="E1740" s="28"/>
      <c r="F1740" s="28"/>
      <c r="G1740" s="28"/>
      <c r="H1740" s="28"/>
      <c r="I1740" s="28"/>
      <c r="J1740" s="28"/>
    </row>
    <row r="1741" spans="1:10" ht="18" customHeight="1" x14ac:dyDescent="0.25">
      <c r="A1741" s="24" t="s">
        <v>430</v>
      </c>
      <c r="B1741" s="23" t="s">
        <v>3</v>
      </c>
      <c r="C1741" s="24" t="s">
        <v>4</v>
      </c>
      <c r="D1741" s="24" t="s">
        <v>5</v>
      </c>
      <c r="E1741" s="157" t="s">
        <v>636</v>
      </c>
      <c r="F1741" s="157"/>
      <c r="G1741" s="38" t="s">
        <v>6</v>
      </c>
      <c r="H1741" s="23" t="s">
        <v>7</v>
      </c>
      <c r="I1741" s="23" t="s">
        <v>8</v>
      </c>
      <c r="J1741" s="23" t="s">
        <v>10</v>
      </c>
    </row>
    <row r="1742" spans="1:10" ht="52.05" customHeight="1" x14ac:dyDescent="0.25">
      <c r="A1742" s="48" t="s">
        <v>643</v>
      </c>
      <c r="B1742" s="49" t="s">
        <v>431</v>
      </c>
      <c r="C1742" s="48" t="s">
        <v>18</v>
      </c>
      <c r="D1742" s="48" t="s">
        <v>432</v>
      </c>
      <c r="E1742" s="213" t="s">
        <v>683</v>
      </c>
      <c r="F1742" s="213"/>
      <c r="G1742" s="47" t="s">
        <v>24</v>
      </c>
      <c r="H1742" s="46">
        <v>1</v>
      </c>
      <c r="I1742" s="45">
        <v>20.16</v>
      </c>
      <c r="J1742" s="45">
        <v>20.16</v>
      </c>
    </row>
    <row r="1743" spans="1:10" ht="24" customHeight="1" x14ac:dyDescent="0.25">
      <c r="A1743" s="43" t="s">
        <v>686</v>
      </c>
      <c r="B1743" s="44" t="s">
        <v>685</v>
      </c>
      <c r="C1743" s="43" t="s">
        <v>22</v>
      </c>
      <c r="D1743" s="43" t="s">
        <v>684</v>
      </c>
      <c r="E1743" s="215" t="s">
        <v>683</v>
      </c>
      <c r="F1743" s="215"/>
      <c r="G1743" s="42" t="s">
        <v>654</v>
      </c>
      <c r="H1743" s="41">
        <v>0.2</v>
      </c>
      <c r="I1743" s="40">
        <v>15.17</v>
      </c>
      <c r="J1743" s="40">
        <v>3.03</v>
      </c>
    </row>
    <row r="1744" spans="1:10" ht="24" customHeight="1" x14ac:dyDescent="0.25">
      <c r="A1744" s="43" t="s">
        <v>686</v>
      </c>
      <c r="B1744" s="44" t="s">
        <v>795</v>
      </c>
      <c r="C1744" s="43" t="s">
        <v>22</v>
      </c>
      <c r="D1744" s="43" t="s">
        <v>794</v>
      </c>
      <c r="E1744" s="215" t="s">
        <v>683</v>
      </c>
      <c r="F1744" s="215"/>
      <c r="G1744" s="42" t="s">
        <v>654</v>
      </c>
      <c r="H1744" s="41">
        <v>0.4</v>
      </c>
      <c r="I1744" s="40">
        <v>19.899999999999999</v>
      </c>
      <c r="J1744" s="40">
        <v>7.96</v>
      </c>
    </row>
    <row r="1745" spans="1:10" ht="25.95" customHeight="1" x14ac:dyDescent="0.25">
      <c r="A1745" s="36" t="s">
        <v>550</v>
      </c>
      <c r="B1745" s="37" t="s">
        <v>793</v>
      </c>
      <c r="C1745" s="36" t="s">
        <v>22</v>
      </c>
      <c r="D1745" s="36" t="s">
        <v>792</v>
      </c>
      <c r="E1745" s="211" t="s">
        <v>547</v>
      </c>
      <c r="F1745" s="211"/>
      <c r="G1745" s="35" t="s">
        <v>791</v>
      </c>
      <c r="H1745" s="34">
        <v>0.5</v>
      </c>
      <c r="I1745" s="33">
        <v>18.34</v>
      </c>
      <c r="J1745" s="33">
        <v>9.17</v>
      </c>
    </row>
    <row r="1746" spans="1:10" x14ac:dyDescent="0.25">
      <c r="A1746" s="31"/>
      <c r="B1746" s="31"/>
      <c r="C1746" s="31"/>
      <c r="D1746" s="31"/>
      <c r="E1746" s="31" t="s">
        <v>544</v>
      </c>
      <c r="F1746" s="30">
        <v>8.09</v>
      </c>
      <c r="G1746" s="31" t="s">
        <v>543</v>
      </c>
      <c r="H1746" s="30">
        <v>0</v>
      </c>
      <c r="I1746" s="31" t="s">
        <v>542</v>
      </c>
      <c r="J1746" s="30">
        <v>8.09</v>
      </c>
    </row>
    <row r="1747" spans="1:10" x14ac:dyDescent="0.25">
      <c r="A1747" s="31"/>
      <c r="B1747" s="31"/>
      <c r="C1747" s="31"/>
      <c r="D1747" s="31"/>
      <c r="E1747" s="31" t="s">
        <v>541</v>
      </c>
      <c r="F1747" s="30">
        <v>4.33</v>
      </c>
      <c r="G1747" s="31"/>
      <c r="H1747" s="212" t="s">
        <v>540</v>
      </c>
      <c r="I1747" s="212"/>
      <c r="J1747" s="30">
        <v>24.49</v>
      </c>
    </row>
    <row r="1748" spans="1:10" ht="49.95" customHeight="1" thickBot="1" x14ac:dyDescent="0.3">
      <c r="A1748" s="19"/>
      <c r="B1748" s="19"/>
      <c r="C1748" s="19"/>
      <c r="D1748" s="19"/>
      <c r="E1748" s="19"/>
      <c r="F1748" s="19"/>
      <c r="G1748" s="19" t="s">
        <v>539</v>
      </c>
      <c r="H1748" s="29" t="s">
        <v>809</v>
      </c>
      <c r="I1748" s="19" t="s">
        <v>537</v>
      </c>
      <c r="J1748" s="26">
        <v>4265.17</v>
      </c>
    </row>
    <row r="1749" spans="1:10" ht="1.05" customHeight="1" thickTop="1" x14ac:dyDescent="0.25">
      <c r="A1749" s="28"/>
      <c r="B1749" s="28"/>
      <c r="C1749" s="28"/>
      <c r="D1749" s="28"/>
      <c r="E1749" s="28"/>
      <c r="F1749" s="28"/>
      <c r="G1749" s="28"/>
      <c r="H1749" s="28"/>
      <c r="I1749" s="28"/>
      <c r="J1749" s="28"/>
    </row>
    <row r="1750" spans="1:10" ht="18" customHeight="1" x14ac:dyDescent="0.25">
      <c r="A1750" s="24" t="s">
        <v>433</v>
      </c>
      <c r="B1750" s="23" t="s">
        <v>3</v>
      </c>
      <c r="C1750" s="24" t="s">
        <v>4</v>
      </c>
      <c r="D1750" s="24" t="s">
        <v>5</v>
      </c>
      <c r="E1750" s="157" t="s">
        <v>636</v>
      </c>
      <c r="F1750" s="157"/>
      <c r="G1750" s="38" t="s">
        <v>6</v>
      </c>
      <c r="H1750" s="23" t="s">
        <v>7</v>
      </c>
      <c r="I1750" s="23" t="s">
        <v>8</v>
      </c>
      <c r="J1750" s="23" t="s">
        <v>10</v>
      </c>
    </row>
    <row r="1751" spans="1:10" ht="52.05" customHeight="1" x14ac:dyDescent="0.25">
      <c r="A1751" s="48" t="s">
        <v>643</v>
      </c>
      <c r="B1751" s="49" t="s">
        <v>84</v>
      </c>
      <c r="C1751" s="48" t="s">
        <v>22</v>
      </c>
      <c r="D1751" s="48" t="s">
        <v>85</v>
      </c>
      <c r="E1751" s="213" t="s">
        <v>788</v>
      </c>
      <c r="F1751" s="213"/>
      <c r="G1751" s="47" t="s">
        <v>24</v>
      </c>
      <c r="H1751" s="46">
        <v>1</v>
      </c>
      <c r="I1751" s="45">
        <v>5.91</v>
      </c>
      <c r="J1751" s="45">
        <v>5.91</v>
      </c>
    </row>
    <row r="1752" spans="1:10" ht="39" customHeight="1" x14ac:dyDescent="0.25">
      <c r="A1752" s="43" t="s">
        <v>686</v>
      </c>
      <c r="B1752" s="44" t="s">
        <v>790</v>
      </c>
      <c r="C1752" s="43" t="s">
        <v>22</v>
      </c>
      <c r="D1752" s="43" t="s">
        <v>789</v>
      </c>
      <c r="E1752" s="215" t="s">
        <v>683</v>
      </c>
      <c r="F1752" s="215"/>
      <c r="G1752" s="42" t="s">
        <v>44</v>
      </c>
      <c r="H1752" s="41">
        <v>3.7000000000000002E-3</v>
      </c>
      <c r="I1752" s="40">
        <v>486.05</v>
      </c>
      <c r="J1752" s="40">
        <v>1.79</v>
      </c>
    </row>
    <row r="1753" spans="1:10" ht="24" customHeight="1" x14ac:dyDescent="0.25">
      <c r="A1753" s="43" t="s">
        <v>686</v>
      </c>
      <c r="B1753" s="44" t="s">
        <v>688</v>
      </c>
      <c r="C1753" s="43" t="s">
        <v>22</v>
      </c>
      <c r="D1753" s="43" t="s">
        <v>687</v>
      </c>
      <c r="E1753" s="215" t="s">
        <v>683</v>
      </c>
      <c r="F1753" s="215"/>
      <c r="G1753" s="42" t="s">
        <v>654</v>
      </c>
      <c r="H1753" s="41">
        <v>0.1724</v>
      </c>
      <c r="I1753" s="40">
        <v>18.88</v>
      </c>
      <c r="J1753" s="40">
        <v>3.25</v>
      </c>
    </row>
    <row r="1754" spans="1:10" ht="24" customHeight="1" x14ac:dyDescent="0.25">
      <c r="A1754" s="43" t="s">
        <v>686</v>
      </c>
      <c r="B1754" s="44" t="s">
        <v>685</v>
      </c>
      <c r="C1754" s="43" t="s">
        <v>22</v>
      </c>
      <c r="D1754" s="43" t="s">
        <v>684</v>
      </c>
      <c r="E1754" s="215" t="s">
        <v>683</v>
      </c>
      <c r="F1754" s="215"/>
      <c r="G1754" s="42" t="s">
        <v>654</v>
      </c>
      <c r="H1754" s="41">
        <v>5.7500000000000002E-2</v>
      </c>
      <c r="I1754" s="40">
        <v>15.17</v>
      </c>
      <c r="J1754" s="40">
        <v>0.87</v>
      </c>
    </row>
    <row r="1755" spans="1:10" x14ac:dyDescent="0.25">
      <c r="A1755" s="31"/>
      <c r="B1755" s="31"/>
      <c r="C1755" s="31"/>
      <c r="D1755" s="31"/>
      <c r="E1755" s="31" t="s">
        <v>544</v>
      </c>
      <c r="F1755" s="30">
        <v>3.67</v>
      </c>
      <c r="G1755" s="31" t="s">
        <v>543</v>
      </c>
      <c r="H1755" s="30">
        <v>0</v>
      </c>
      <c r="I1755" s="31" t="s">
        <v>542</v>
      </c>
      <c r="J1755" s="30">
        <v>3.67</v>
      </c>
    </row>
    <row r="1756" spans="1:10" x14ac:dyDescent="0.25">
      <c r="A1756" s="31"/>
      <c r="B1756" s="31"/>
      <c r="C1756" s="31"/>
      <c r="D1756" s="31"/>
      <c r="E1756" s="31" t="s">
        <v>541</v>
      </c>
      <c r="F1756" s="30">
        <v>1.27</v>
      </c>
      <c r="G1756" s="31"/>
      <c r="H1756" s="212" t="s">
        <v>540</v>
      </c>
      <c r="I1756" s="212"/>
      <c r="J1756" s="30">
        <v>7.18</v>
      </c>
    </row>
    <row r="1757" spans="1:10" ht="49.95" customHeight="1" thickBot="1" x14ac:dyDescent="0.3">
      <c r="A1757" s="19"/>
      <c r="B1757" s="19"/>
      <c r="C1757" s="19"/>
      <c r="D1757" s="19"/>
      <c r="E1757" s="19"/>
      <c r="F1757" s="19"/>
      <c r="G1757" s="19" t="s">
        <v>539</v>
      </c>
      <c r="H1757" s="29" t="s">
        <v>809</v>
      </c>
      <c r="I1757" s="19" t="s">
        <v>537</v>
      </c>
      <c r="J1757" s="26">
        <v>1250.46</v>
      </c>
    </row>
    <row r="1758" spans="1:10" ht="1.05" customHeight="1" thickTop="1" x14ac:dyDescent="0.25">
      <c r="A1758" s="28"/>
      <c r="B1758" s="28"/>
      <c r="C1758" s="28"/>
      <c r="D1758" s="28"/>
      <c r="E1758" s="28"/>
      <c r="F1758" s="28"/>
      <c r="G1758" s="28"/>
      <c r="H1758" s="28"/>
      <c r="I1758" s="28"/>
      <c r="J1758" s="28"/>
    </row>
    <row r="1759" spans="1:10" ht="18" customHeight="1" x14ac:dyDescent="0.25">
      <c r="A1759" s="24" t="s">
        <v>434</v>
      </c>
      <c r="B1759" s="23" t="s">
        <v>3</v>
      </c>
      <c r="C1759" s="24" t="s">
        <v>4</v>
      </c>
      <c r="D1759" s="24" t="s">
        <v>5</v>
      </c>
      <c r="E1759" s="157" t="s">
        <v>636</v>
      </c>
      <c r="F1759" s="157"/>
      <c r="G1759" s="38" t="s">
        <v>6</v>
      </c>
      <c r="H1759" s="23" t="s">
        <v>7</v>
      </c>
      <c r="I1759" s="23" t="s">
        <v>8</v>
      </c>
      <c r="J1759" s="23" t="s">
        <v>10</v>
      </c>
    </row>
    <row r="1760" spans="1:10" ht="52.05" customHeight="1" x14ac:dyDescent="0.25">
      <c r="A1760" s="48" t="s">
        <v>643</v>
      </c>
      <c r="B1760" s="49" t="s">
        <v>87</v>
      </c>
      <c r="C1760" s="48" t="s">
        <v>22</v>
      </c>
      <c r="D1760" s="48" t="s">
        <v>88</v>
      </c>
      <c r="E1760" s="213" t="s">
        <v>788</v>
      </c>
      <c r="F1760" s="213"/>
      <c r="G1760" s="47" t="s">
        <v>24</v>
      </c>
      <c r="H1760" s="46">
        <v>1</v>
      </c>
      <c r="I1760" s="45">
        <v>31.2</v>
      </c>
      <c r="J1760" s="45">
        <v>31.2</v>
      </c>
    </row>
    <row r="1761" spans="1:10" ht="52.05" customHeight="1" x14ac:dyDescent="0.25">
      <c r="A1761" s="43" t="s">
        <v>686</v>
      </c>
      <c r="B1761" s="44" t="s">
        <v>787</v>
      </c>
      <c r="C1761" s="43" t="s">
        <v>22</v>
      </c>
      <c r="D1761" s="43" t="s">
        <v>786</v>
      </c>
      <c r="E1761" s="215" t="s">
        <v>683</v>
      </c>
      <c r="F1761" s="215"/>
      <c r="G1761" s="42" t="s">
        <v>44</v>
      </c>
      <c r="H1761" s="41">
        <v>2.93E-2</v>
      </c>
      <c r="I1761" s="40">
        <v>527.48</v>
      </c>
      <c r="J1761" s="40">
        <v>15.45</v>
      </c>
    </row>
    <row r="1762" spans="1:10" ht="24" customHeight="1" x14ac:dyDescent="0.25">
      <c r="A1762" s="43" t="s">
        <v>686</v>
      </c>
      <c r="B1762" s="44" t="s">
        <v>685</v>
      </c>
      <c r="C1762" s="43" t="s">
        <v>22</v>
      </c>
      <c r="D1762" s="43" t="s">
        <v>684</v>
      </c>
      <c r="E1762" s="215" t="s">
        <v>683</v>
      </c>
      <c r="F1762" s="215"/>
      <c r="G1762" s="42" t="s">
        <v>654</v>
      </c>
      <c r="H1762" s="41">
        <v>0.40899999999999997</v>
      </c>
      <c r="I1762" s="40">
        <v>15.17</v>
      </c>
      <c r="J1762" s="40">
        <v>6.2</v>
      </c>
    </row>
    <row r="1763" spans="1:10" ht="24" customHeight="1" x14ac:dyDescent="0.25">
      <c r="A1763" s="43" t="s">
        <v>686</v>
      </c>
      <c r="B1763" s="44" t="s">
        <v>688</v>
      </c>
      <c r="C1763" s="43" t="s">
        <v>22</v>
      </c>
      <c r="D1763" s="43" t="s">
        <v>687</v>
      </c>
      <c r="E1763" s="215" t="s">
        <v>683</v>
      </c>
      <c r="F1763" s="215"/>
      <c r="G1763" s="42" t="s">
        <v>654</v>
      </c>
      <c r="H1763" s="41">
        <v>0.40899999999999997</v>
      </c>
      <c r="I1763" s="40">
        <v>18.88</v>
      </c>
      <c r="J1763" s="40">
        <v>7.72</v>
      </c>
    </row>
    <row r="1764" spans="1:10" ht="25.95" customHeight="1" x14ac:dyDescent="0.25">
      <c r="A1764" s="36" t="s">
        <v>550</v>
      </c>
      <c r="B1764" s="37" t="s">
        <v>785</v>
      </c>
      <c r="C1764" s="36" t="s">
        <v>22</v>
      </c>
      <c r="D1764" s="36" t="s">
        <v>784</v>
      </c>
      <c r="E1764" s="211" t="s">
        <v>547</v>
      </c>
      <c r="F1764" s="211"/>
      <c r="G1764" s="35" t="s">
        <v>783</v>
      </c>
      <c r="H1764" s="34">
        <v>0.15809999999999999</v>
      </c>
      <c r="I1764" s="33">
        <v>11.63</v>
      </c>
      <c r="J1764" s="33">
        <v>1.83</v>
      </c>
    </row>
    <row r="1765" spans="1:10" x14ac:dyDescent="0.25">
      <c r="A1765" s="31"/>
      <c r="B1765" s="31"/>
      <c r="C1765" s="31"/>
      <c r="D1765" s="31"/>
      <c r="E1765" s="31" t="s">
        <v>544</v>
      </c>
      <c r="F1765" s="30">
        <v>14.39</v>
      </c>
      <c r="G1765" s="31" t="s">
        <v>543</v>
      </c>
      <c r="H1765" s="30">
        <v>0</v>
      </c>
      <c r="I1765" s="31" t="s">
        <v>542</v>
      </c>
      <c r="J1765" s="30">
        <v>14.39</v>
      </c>
    </row>
    <row r="1766" spans="1:10" x14ac:dyDescent="0.25">
      <c r="A1766" s="31"/>
      <c r="B1766" s="31"/>
      <c r="C1766" s="31"/>
      <c r="D1766" s="31"/>
      <c r="E1766" s="31" t="s">
        <v>541</v>
      </c>
      <c r="F1766" s="30">
        <v>6.71</v>
      </c>
      <c r="G1766" s="31"/>
      <c r="H1766" s="212" t="s">
        <v>540</v>
      </c>
      <c r="I1766" s="212"/>
      <c r="J1766" s="30">
        <v>37.909999999999997</v>
      </c>
    </row>
    <row r="1767" spans="1:10" ht="49.95" customHeight="1" thickBot="1" x14ac:dyDescent="0.3">
      <c r="A1767" s="19"/>
      <c r="B1767" s="19"/>
      <c r="C1767" s="19"/>
      <c r="D1767" s="19"/>
      <c r="E1767" s="19"/>
      <c r="F1767" s="19"/>
      <c r="G1767" s="19" t="s">
        <v>539</v>
      </c>
      <c r="H1767" s="29" t="s">
        <v>809</v>
      </c>
      <c r="I1767" s="19" t="s">
        <v>537</v>
      </c>
      <c r="J1767" s="26">
        <v>6602.4</v>
      </c>
    </row>
    <row r="1768" spans="1:10" ht="1.05" customHeight="1" thickTop="1" x14ac:dyDescent="0.25">
      <c r="A1768" s="28"/>
      <c r="B1768" s="28"/>
      <c r="C1768" s="28"/>
      <c r="D1768" s="28"/>
      <c r="E1768" s="28"/>
      <c r="F1768" s="28"/>
      <c r="G1768" s="28"/>
      <c r="H1768" s="28"/>
      <c r="I1768" s="28"/>
      <c r="J1768" s="28"/>
    </row>
    <row r="1769" spans="1:10" ht="24" customHeight="1" x14ac:dyDescent="0.25">
      <c r="A1769" s="22" t="s">
        <v>435</v>
      </c>
      <c r="B1769" s="22"/>
      <c r="C1769" s="22"/>
      <c r="D1769" s="22" t="s">
        <v>436</v>
      </c>
      <c r="E1769" s="22"/>
      <c r="F1769" s="217"/>
      <c r="G1769" s="217"/>
      <c r="H1769" s="21"/>
      <c r="I1769" s="22"/>
      <c r="J1769" s="50"/>
    </row>
    <row r="1770" spans="1:10" ht="18" customHeight="1" x14ac:dyDescent="0.25">
      <c r="A1770" s="24" t="s">
        <v>437</v>
      </c>
      <c r="B1770" s="23" t="s">
        <v>3</v>
      </c>
      <c r="C1770" s="24" t="s">
        <v>4</v>
      </c>
      <c r="D1770" s="24" t="s">
        <v>5</v>
      </c>
      <c r="E1770" s="157" t="s">
        <v>636</v>
      </c>
      <c r="F1770" s="157"/>
      <c r="G1770" s="38" t="s">
        <v>6</v>
      </c>
      <c r="H1770" s="23" t="s">
        <v>7</v>
      </c>
      <c r="I1770" s="23" t="s">
        <v>8</v>
      </c>
      <c r="J1770" s="23" t="s">
        <v>10</v>
      </c>
    </row>
    <row r="1771" spans="1:10" ht="24" customHeight="1" x14ac:dyDescent="0.25">
      <c r="A1771" s="48" t="s">
        <v>643</v>
      </c>
      <c r="B1771" s="49" t="s">
        <v>438</v>
      </c>
      <c r="C1771" s="48" t="s">
        <v>108</v>
      </c>
      <c r="D1771" s="48" t="s">
        <v>439</v>
      </c>
      <c r="E1771" s="213" t="s">
        <v>808</v>
      </c>
      <c r="F1771" s="213"/>
      <c r="G1771" s="47" t="s">
        <v>24</v>
      </c>
      <c r="H1771" s="46">
        <v>1</v>
      </c>
      <c r="I1771" s="45">
        <v>1.8</v>
      </c>
      <c r="J1771" s="45">
        <v>1.8</v>
      </c>
    </row>
    <row r="1772" spans="1:10" ht="15" customHeight="1" x14ac:dyDescent="0.25">
      <c r="A1772" s="24" t="s">
        <v>2</v>
      </c>
      <c r="B1772" s="23" t="s">
        <v>3</v>
      </c>
      <c r="C1772" s="24" t="s">
        <v>4</v>
      </c>
      <c r="D1772" s="24" t="s">
        <v>5</v>
      </c>
      <c r="E1772" s="157" t="s">
        <v>636</v>
      </c>
      <c r="F1772" s="214"/>
      <c r="G1772" s="38" t="s">
        <v>6</v>
      </c>
      <c r="H1772" s="23" t="s">
        <v>7</v>
      </c>
      <c r="I1772" s="23" t="s">
        <v>8</v>
      </c>
      <c r="J1772" s="23" t="s">
        <v>10</v>
      </c>
    </row>
    <row r="1773" spans="1:10" ht="24" customHeight="1" x14ac:dyDescent="0.25">
      <c r="A1773" s="36" t="s">
        <v>550</v>
      </c>
      <c r="B1773" s="37" t="s">
        <v>567</v>
      </c>
      <c r="C1773" s="36" t="s">
        <v>108</v>
      </c>
      <c r="D1773" s="36" t="s">
        <v>566</v>
      </c>
      <c r="E1773" s="211" t="s">
        <v>565</v>
      </c>
      <c r="F1773" s="211"/>
      <c r="G1773" s="35" t="s">
        <v>564</v>
      </c>
      <c r="H1773" s="34">
        <v>0.1</v>
      </c>
      <c r="I1773" s="33" t="s">
        <v>563</v>
      </c>
      <c r="J1773" s="32" t="s">
        <v>806</v>
      </c>
    </row>
    <row r="1774" spans="1:10" ht="24" customHeight="1" x14ac:dyDescent="0.25">
      <c r="A1774" s="36" t="s">
        <v>550</v>
      </c>
      <c r="B1774" s="37" t="s">
        <v>805</v>
      </c>
      <c r="C1774" s="36" t="s">
        <v>108</v>
      </c>
      <c r="D1774" s="36" t="s">
        <v>804</v>
      </c>
      <c r="E1774" s="211" t="s">
        <v>547</v>
      </c>
      <c r="F1774" s="211"/>
      <c r="G1774" s="35" t="s">
        <v>110</v>
      </c>
      <c r="H1774" s="34">
        <v>0.05</v>
      </c>
      <c r="I1774" s="33" t="s">
        <v>803</v>
      </c>
      <c r="J1774" s="32" t="s">
        <v>802</v>
      </c>
    </row>
    <row r="1775" spans="1:10" ht="24" customHeight="1" x14ac:dyDescent="0.25">
      <c r="A1775" s="36" t="s">
        <v>550</v>
      </c>
      <c r="B1775" s="37" t="s">
        <v>801</v>
      </c>
      <c r="C1775" s="36" t="s">
        <v>108</v>
      </c>
      <c r="D1775" s="36" t="s">
        <v>800</v>
      </c>
      <c r="E1775" s="211" t="s">
        <v>547</v>
      </c>
      <c r="F1775" s="211"/>
      <c r="G1775" s="35" t="s">
        <v>799</v>
      </c>
      <c r="H1775" s="34">
        <v>5.0000000000000001E-3</v>
      </c>
      <c r="I1775" s="33" t="s">
        <v>798</v>
      </c>
      <c r="J1775" s="32" t="s">
        <v>696</v>
      </c>
    </row>
    <row r="1776" spans="1:10" ht="24" customHeight="1" x14ac:dyDescent="0.25">
      <c r="A1776" s="43" t="s">
        <v>643</v>
      </c>
      <c r="B1776" s="44" t="s">
        <v>647</v>
      </c>
      <c r="C1776" s="43" t="s">
        <v>108</v>
      </c>
      <c r="D1776" s="43" t="s">
        <v>646</v>
      </c>
      <c r="E1776" s="215" t="s">
        <v>640</v>
      </c>
      <c r="F1776" s="215"/>
      <c r="G1776" s="42" t="s">
        <v>564</v>
      </c>
      <c r="H1776" s="41">
        <v>0.1</v>
      </c>
      <c r="I1776" s="40" t="s">
        <v>645</v>
      </c>
      <c r="J1776" s="39" t="s">
        <v>807</v>
      </c>
    </row>
    <row r="1777" spans="1:10" ht="40.049999999999997" customHeight="1" x14ac:dyDescent="0.25">
      <c r="A1777" s="216" t="s">
        <v>637</v>
      </c>
      <c r="B1777" s="214"/>
      <c r="C1777" s="214"/>
      <c r="D1777" s="214"/>
      <c r="E1777" s="214"/>
      <c r="F1777" s="214"/>
      <c r="G1777" s="214"/>
      <c r="H1777" s="214"/>
      <c r="I1777" s="214"/>
      <c r="J1777" s="214"/>
    </row>
    <row r="1778" spans="1:10" ht="15" customHeight="1" x14ac:dyDescent="0.25">
      <c r="A1778" s="24" t="s">
        <v>2</v>
      </c>
      <c r="B1778" s="23" t="s">
        <v>3</v>
      </c>
      <c r="C1778" s="24" t="s">
        <v>4</v>
      </c>
      <c r="D1778" s="24" t="s">
        <v>5</v>
      </c>
      <c r="E1778" s="157" t="s">
        <v>636</v>
      </c>
      <c r="F1778" s="214"/>
      <c r="G1778" s="38" t="s">
        <v>6</v>
      </c>
      <c r="H1778" s="23" t="s">
        <v>7</v>
      </c>
      <c r="I1778" s="23" t="s">
        <v>8</v>
      </c>
      <c r="J1778" s="23" t="s">
        <v>10</v>
      </c>
    </row>
    <row r="1779" spans="1:10" ht="24" customHeight="1" x14ac:dyDescent="0.25">
      <c r="A1779" s="36" t="s">
        <v>550</v>
      </c>
      <c r="B1779" s="37" t="s">
        <v>567</v>
      </c>
      <c r="C1779" s="36" t="s">
        <v>108</v>
      </c>
      <c r="D1779" s="36" t="s">
        <v>566</v>
      </c>
      <c r="E1779" s="211" t="s">
        <v>565</v>
      </c>
      <c r="F1779" s="211"/>
      <c r="G1779" s="35" t="s">
        <v>564</v>
      </c>
      <c r="H1779" s="34">
        <v>0.1</v>
      </c>
      <c r="I1779" s="33" t="s">
        <v>563</v>
      </c>
      <c r="J1779" s="32" t="s">
        <v>806</v>
      </c>
    </row>
    <row r="1780" spans="1:10" ht="24" customHeight="1" x14ac:dyDescent="0.25">
      <c r="A1780" s="36" t="s">
        <v>550</v>
      </c>
      <c r="B1780" s="37" t="s">
        <v>805</v>
      </c>
      <c r="C1780" s="36" t="s">
        <v>108</v>
      </c>
      <c r="D1780" s="36" t="s">
        <v>804</v>
      </c>
      <c r="E1780" s="211" t="s">
        <v>547</v>
      </c>
      <c r="F1780" s="211"/>
      <c r="G1780" s="35" t="s">
        <v>110</v>
      </c>
      <c r="H1780" s="34">
        <v>0.05</v>
      </c>
      <c r="I1780" s="33" t="s">
        <v>803</v>
      </c>
      <c r="J1780" s="32" t="s">
        <v>802</v>
      </c>
    </row>
    <row r="1781" spans="1:10" ht="24" customHeight="1" x14ac:dyDescent="0.25">
      <c r="A1781" s="36" t="s">
        <v>550</v>
      </c>
      <c r="B1781" s="37" t="s">
        <v>801</v>
      </c>
      <c r="C1781" s="36" t="s">
        <v>108</v>
      </c>
      <c r="D1781" s="36" t="s">
        <v>800</v>
      </c>
      <c r="E1781" s="211" t="s">
        <v>547</v>
      </c>
      <c r="F1781" s="211"/>
      <c r="G1781" s="35" t="s">
        <v>799</v>
      </c>
      <c r="H1781" s="34">
        <v>5.0000000000000001E-3</v>
      </c>
      <c r="I1781" s="33" t="s">
        <v>798</v>
      </c>
      <c r="J1781" s="32" t="s">
        <v>696</v>
      </c>
    </row>
    <row r="1782" spans="1:10" ht="24" customHeight="1" x14ac:dyDescent="0.25">
      <c r="A1782" s="36" t="s">
        <v>550</v>
      </c>
      <c r="B1782" s="37" t="s">
        <v>635</v>
      </c>
      <c r="C1782" s="36" t="s">
        <v>108</v>
      </c>
      <c r="D1782" s="36" t="s">
        <v>634</v>
      </c>
      <c r="E1782" s="211" t="s">
        <v>547</v>
      </c>
      <c r="F1782" s="211"/>
      <c r="G1782" s="35" t="s">
        <v>110</v>
      </c>
      <c r="H1782" s="34">
        <v>1.4999999999999999E-4</v>
      </c>
      <c r="I1782" s="33" t="s">
        <v>633</v>
      </c>
      <c r="J1782" s="32" t="s">
        <v>624</v>
      </c>
    </row>
    <row r="1783" spans="1:10" ht="24" customHeight="1" x14ac:dyDescent="0.25">
      <c r="A1783" s="36" t="s">
        <v>550</v>
      </c>
      <c r="B1783" s="37" t="s">
        <v>631</v>
      </c>
      <c r="C1783" s="36" t="s">
        <v>108</v>
      </c>
      <c r="D1783" s="36" t="s">
        <v>630</v>
      </c>
      <c r="E1783" s="211" t="s">
        <v>607</v>
      </c>
      <c r="F1783" s="211"/>
      <c r="G1783" s="35" t="s">
        <v>110</v>
      </c>
      <c r="H1783" s="34">
        <v>4.4999999999999999E-4</v>
      </c>
      <c r="I1783" s="33" t="s">
        <v>629</v>
      </c>
      <c r="J1783" s="32" t="s">
        <v>545</v>
      </c>
    </row>
    <row r="1784" spans="1:10" ht="24" customHeight="1" x14ac:dyDescent="0.25">
      <c r="A1784" s="36" t="s">
        <v>550</v>
      </c>
      <c r="B1784" s="37" t="s">
        <v>628</v>
      </c>
      <c r="C1784" s="36" t="s">
        <v>108</v>
      </c>
      <c r="D1784" s="36" t="s">
        <v>627</v>
      </c>
      <c r="E1784" s="211" t="s">
        <v>607</v>
      </c>
      <c r="F1784" s="211"/>
      <c r="G1784" s="35" t="s">
        <v>626</v>
      </c>
      <c r="H1784" s="34">
        <v>4.0000000000000003E-5</v>
      </c>
      <c r="I1784" s="33" t="s">
        <v>625</v>
      </c>
      <c r="J1784" s="32" t="s">
        <v>545</v>
      </c>
    </row>
    <row r="1785" spans="1:10" ht="25.95" customHeight="1" x14ac:dyDescent="0.25">
      <c r="A1785" s="36" t="s">
        <v>550</v>
      </c>
      <c r="B1785" s="37" t="s">
        <v>623</v>
      </c>
      <c r="C1785" s="36" t="s">
        <v>108</v>
      </c>
      <c r="D1785" s="36" t="s">
        <v>622</v>
      </c>
      <c r="E1785" s="211" t="s">
        <v>547</v>
      </c>
      <c r="F1785" s="211"/>
      <c r="G1785" s="35" t="s">
        <v>617</v>
      </c>
      <c r="H1785" s="34">
        <v>8.0000000000000007E-5</v>
      </c>
      <c r="I1785" s="33" t="s">
        <v>621</v>
      </c>
      <c r="J1785" s="32" t="s">
        <v>545</v>
      </c>
    </row>
    <row r="1786" spans="1:10" ht="24" customHeight="1" x14ac:dyDescent="0.25">
      <c r="A1786" s="36" t="s">
        <v>550</v>
      </c>
      <c r="B1786" s="37" t="s">
        <v>619</v>
      </c>
      <c r="C1786" s="36" t="s">
        <v>108</v>
      </c>
      <c r="D1786" s="36" t="s">
        <v>618</v>
      </c>
      <c r="E1786" s="211" t="s">
        <v>547</v>
      </c>
      <c r="F1786" s="211"/>
      <c r="G1786" s="35" t="s">
        <v>617</v>
      </c>
      <c r="H1786" s="34">
        <v>2.3000000000000001E-4</v>
      </c>
      <c r="I1786" s="33" t="s">
        <v>616</v>
      </c>
      <c r="J1786" s="32" t="s">
        <v>545</v>
      </c>
    </row>
    <row r="1787" spans="1:10" ht="24" customHeight="1" x14ac:dyDescent="0.25">
      <c r="A1787" s="36" t="s">
        <v>550</v>
      </c>
      <c r="B1787" s="37" t="s">
        <v>615</v>
      </c>
      <c r="C1787" s="36" t="s">
        <v>108</v>
      </c>
      <c r="D1787" s="36" t="s">
        <v>614</v>
      </c>
      <c r="E1787" s="211" t="s">
        <v>547</v>
      </c>
      <c r="F1787" s="211"/>
      <c r="G1787" s="35" t="s">
        <v>110</v>
      </c>
      <c r="H1787" s="34">
        <v>4.4999999999999999E-4</v>
      </c>
      <c r="I1787" s="33" t="s">
        <v>613</v>
      </c>
      <c r="J1787" s="32" t="s">
        <v>632</v>
      </c>
    </row>
    <row r="1788" spans="1:10" ht="25.95" customHeight="1" x14ac:dyDescent="0.25">
      <c r="A1788" s="36" t="s">
        <v>550</v>
      </c>
      <c r="B1788" s="37" t="s">
        <v>611</v>
      </c>
      <c r="C1788" s="36" t="s">
        <v>108</v>
      </c>
      <c r="D1788" s="36" t="s">
        <v>610</v>
      </c>
      <c r="E1788" s="211" t="s">
        <v>547</v>
      </c>
      <c r="F1788" s="211"/>
      <c r="G1788" s="35" t="s">
        <v>110</v>
      </c>
      <c r="H1788" s="34">
        <v>6.0000000000000002E-5</v>
      </c>
      <c r="I1788" s="33" t="s">
        <v>602</v>
      </c>
      <c r="J1788" s="32" t="s">
        <v>545</v>
      </c>
    </row>
    <row r="1789" spans="1:10" ht="25.95" customHeight="1" x14ac:dyDescent="0.25">
      <c r="A1789" s="36" t="s">
        <v>550</v>
      </c>
      <c r="B1789" s="37" t="s">
        <v>609</v>
      </c>
      <c r="C1789" s="36" t="s">
        <v>108</v>
      </c>
      <c r="D1789" s="36" t="s">
        <v>608</v>
      </c>
      <c r="E1789" s="211" t="s">
        <v>607</v>
      </c>
      <c r="F1789" s="211"/>
      <c r="G1789" s="35" t="s">
        <v>110</v>
      </c>
      <c r="H1789" s="34">
        <v>1.018E-2</v>
      </c>
      <c r="I1789" s="33" t="s">
        <v>606</v>
      </c>
      <c r="J1789" s="32" t="s">
        <v>696</v>
      </c>
    </row>
    <row r="1790" spans="1:10" ht="24" customHeight="1" x14ac:dyDescent="0.25">
      <c r="A1790" s="36" t="s">
        <v>550</v>
      </c>
      <c r="B1790" s="37" t="s">
        <v>604</v>
      </c>
      <c r="C1790" s="36" t="s">
        <v>108</v>
      </c>
      <c r="D1790" s="36" t="s">
        <v>603</v>
      </c>
      <c r="E1790" s="211" t="s">
        <v>547</v>
      </c>
      <c r="F1790" s="211"/>
      <c r="G1790" s="35" t="s">
        <v>110</v>
      </c>
      <c r="H1790" s="34">
        <v>1.018E-2</v>
      </c>
      <c r="I1790" s="33" t="s">
        <v>602</v>
      </c>
      <c r="J1790" s="32" t="s">
        <v>718</v>
      </c>
    </row>
    <row r="1791" spans="1:10" ht="24" customHeight="1" x14ac:dyDescent="0.25">
      <c r="A1791" s="36" t="s">
        <v>550</v>
      </c>
      <c r="B1791" s="37" t="s">
        <v>600</v>
      </c>
      <c r="C1791" s="36" t="s">
        <v>108</v>
      </c>
      <c r="D1791" s="36" t="s">
        <v>599</v>
      </c>
      <c r="E1791" s="211" t="s">
        <v>547</v>
      </c>
      <c r="F1791" s="211"/>
      <c r="G1791" s="35" t="s">
        <v>110</v>
      </c>
      <c r="H1791" s="34">
        <v>9.41E-3</v>
      </c>
      <c r="I1791" s="33" t="s">
        <v>598</v>
      </c>
      <c r="J1791" s="32" t="s">
        <v>696</v>
      </c>
    </row>
    <row r="1792" spans="1:10" ht="24" customHeight="1" x14ac:dyDescent="0.25">
      <c r="A1792" s="36" t="s">
        <v>550</v>
      </c>
      <c r="B1792" s="37" t="s">
        <v>596</v>
      </c>
      <c r="C1792" s="36" t="s">
        <v>108</v>
      </c>
      <c r="D1792" s="36" t="s">
        <v>595</v>
      </c>
      <c r="E1792" s="211" t="s">
        <v>547</v>
      </c>
      <c r="F1792" s="211"/>
      <c r="G1792" s="35" t="s">
        <v>110</v>
      </c>
      <c r="H1792" s="34">
        <v>2.0000000000000002E-5</v>
      </c>
      <c r="I1792" s="33" t="s">
        <v>594</v>
      </c>
      <c r="J1792" s="32" t="s">
        <v>545</v>
      </c>
    </row>
    <row r="1793" spans="1:10" ht="24" customHeight="1" x14ac:dyDescent="0.25">
      <c r="A1793" s="36" t="s">
        <v>550</v>
      </c>
      <c r="B1793" s="37" t="s">
        <v>593</v>
      </c>
      <c r="C1793" s="36" t="s">
        <v>108</v>
      </c>
      <c r="D1793" s="36" t="s">
        <v>592</v>
      </c>
      <c r="E1793" s="211" t="s">
        <v>547</v>
      </c>
      <c r="F1793" s="211"/>
      <c r="G1793" s="35" t="s">
        <v>110</v>
      </c>
      <c r="H1793" s="34">
        <v>3.0000000000000001E-5</v>
      </c>
      <c r="I1793" s="33" t="s">
        <v>591</v>
      </c>
      <c r="J1793" s="32" t="s">
        <v>545</v>
      </c>
    </row>
    <row r="1794" spans="1:10" ht="24" customHeight="1" x14ac:dyDescent="0.25">
      <c r="A1794" s="36" t="s">
        <v>550</v>
      </c>
      <c r="B1794" s="37" t="s">
        <v>590</v>
      </c>
      <c r="C1794" s="36" t="s">
        <v>108</v>
      </c>
      <c r="D1794" s="36" t="s">
        <v>589</v>
      </c>
      <c r="E1794" s="211" t="s">
        <v>547</v>
      </c>
      <c r="F1794" s="211"/>
      <c r="G1794" s="35" t="s">
        <v>110</v>
      </c>
      <c r="H1794" s="34">
        <v>4.4999999999999999E-4</v>
      </c>
      <c r="I1794" s="33" t="s">
        <v>588</v>
      </c>
      <c r="J1794" s="32" t="s">
        <v>545</v>
      </c>
    </row>
    <row r="1795" spans="1:10" ht="24" customHeight="1" x14ac:dyDescent="0.25">
      <c r="A1795" s="36" t="s">
        <v>550</v>
      </c>
      <c r="B1795" s="37" t="s">
        <v>587</v>
      </c>
      <c r="C1795" s="36" t="s">
        <v>108</v>
      </c>
      <c r="D1795" s="36" t="s">
        <v>586</v>
      </c>
      <c r="E1795" s="211" t="s">
        <v>547</v>
      </c>
      <c r="F1795" s="211"/>
      <c r="G1795" s="35" t="s">
        <v>585</v>
      </c>
      <c r="H1795" s="34">
        <v>8.0000000000000007E-5</v>
      </c>
      <c r="I1795" s="33" t="s">
        <v>584</v>
      </c>
      <c r="J1795" s="32" t="s">
        <v>545</v>
      </c>
    </row>
    <row r="1796" spans="1:10" ht="24" customHeight="1" x14ac:dyDescent="0.25">
      <c r="A1796" s="36" t="s">
        <v>550</v>
      </c>
      <c r="B1796" s="37" t="s">
        <v>583</v>
      </c>
      <c r="C1796" s="36" t="s">
        <v>108</v>
      </c>
      <c r="D1796" s="36" t="s">
        <v>582</v>
      </c>
      <c r="E1796" s="211" t="s">
        <v>547</v>
      </c>
      <c r="F1796" s="211"/>
      <c r="G1796" s="35" t="s">
        <v>110</v>
      </c>
      <c r="H1796" s="34">
        <v>1.8000000000000001E-4</v>
      </c>
      <c r="I1796" s="33" t="s">
        <v>581</v>
      </c>
      <c r="J1796" s="32" t="s">
        <v>545</v>
      </c>
    </row>
    <row r="1797" spans="1:10" ht="25.95" customHeight="1" x14ac:dyDescent="0.25">
      <c r="A1797" s="36" t="s">
        <v>550</v>
      </c>
      <c r="B1797" s="37" t="s">
        <v>580</v>
      </c>
      <c r="C1797" s="36" t="s">
        <v>108</v>
      </c>
      <c r="D1797" s="36" t="s">
        <v>579</v>
      </c>
      <c r="E1797" s="211" t="s">
        <v>547</v>
      </c>
      <c r="F1797" s="211"/>
      <c r="G1797" s="35" t="s">
        <v>110</v>
      </c>
      <c r="H1797" s="34">
        <v>2.0000000000000002E-5</v>
      </c>
      <c r="I1797" s="33" t="s">
        <v>578</v>
      </c>
      <c r="J1797" s="32" t="s">
        <v>545</v>
      </c>
    </row>
    <row r="1798" spans="1:10" ht="24" customHeight="1" x14ac:dyDescent="0.25">
      <c r="A1798" s="36" t="s">
        <v>550</v>
      </c>
      <c r="B1798" s="37" t="s">
        <v>577</v>
      </c>
      <c r="C1798" s="36" t="s">
        <v>108</v>
      </c>
      <c r="D1798" s="36" t="s">
        <v>576</v>
      </c>
      <c r="E1798" s="211" t="s">
        <v>547</v>
      </c>
      <c r="F1798" s="211"/>
      <c r="G1798" s="35" t="s">
        <v>110</v>
      </c>
      <c r="H1798" s="34">
        <v>1.0000000000000001E-5</v>
      </c>
      <c r="I1798" s="33" t="s">
        <v>575</v>
      </c>
      <c r="J1798" s="32" t="s">
        <v>545</v>
      </c>
    </row>
    <row r="1799" spans="1:10" ht="25.95" customHeight="1" x14ac:dyDescent="0.25">
      <c r="A1799" s="36" t="s">
        <v>550</v>
      </c>
      <c r="B1799" s="37" t="s">
        <v>574</v>
      </c>
      <c r="C1799" s="36" t="s">
        <v>108</v>
      </c>
      <c r="D1799" s="36" t="s">
        <v>573</v>
      </c>
      <c r="E1799" s="211" t="s">
        <v>547</v>
      </c>
      <c r="F1799" s="211"/>
      <c r="G1799" s="35" t="s">
        <v>110</v>
      </c>
      <c r="H1799" s="34">
        <v>2.0000000000000002E-5</v>
      </c>
      <c r="I1799" s="33" t="s">
        <v>572</v>
      </c>
      <c r="J1799" s="32" t="s">
        <v>545</v>
      </c>
    </row>
    <row r="1800" spans="1:10" x14ac:dyDescent="0.25">
      <c r="A1800" s="31"/>
      <c r="B1800" s="31"/>
      <c r="C1800" s="31"/>
      <c r="D1800" s="31"/>
      <c r="E1800" s="31" t="s">
        <v>544</v>
      </c>
      <c r="F1800" s="30">
        <v>1.0900000000000001</v>
      </c>
      <c r="G1800" s="31" t="s">
        <v>543</v>
      </c>
      <c r="H1800" s="30">
        <v>0</v>
      </c>
      <c r="I1800" s="31" t="s">
        <v>542</v>
      </c>
      <c r="J1800" s="30">
        <v>1.0900000000000001</v>
      </c>
    </row>
    <row r="1801" spans="1:10" x14ac:dyDescent="0.25">
      <c r="A1801" s="31"/>
      <c r="B1801" s="31"/>
      <c r="C1801" s="31"/>
      <c r="D1801" s="31"/>
      <c r="E1801" s="31" t="s">
        <v>541</v>
      </c>
      <c r="F1801" s="30">
        <v>0.38</v>
      </c>
      <c r="G1801" s="31"/>
      <c r="H1801" s="212" t="s">
        <v>540</v>
      </c>
      <c r="I1801" s="212"/>
      <c r="J1801" s="30">
        <v>2.1800000000000002</v>
      </c>
    </row>
    <row r="1802" spans="1:10" ht="49.95" customHeight="1" thickBot="1" x14ac:dyDescent="0.3">
      <c r="A1802" s="19"/>
      <c r="B1802" s="19"/>
      <c r="C1802" s="19"/>
      <c r="D1802" s="19"/>
      <c r="E1802" s="19"/>
      <c r="F1802" s="19"/>
      <c r="G1802" s="19" t="s">
        <v>539</v>
      </c>
      <c r="H1802" s="29" t="s">
        <v>797</v>
      </c>
      <c r="I1802" s="19" t="s">
        <v>537</v>
      </c>
      <c r="J1802" s="26">
        <v>590.54</v>
      </c>
    </row>
    <row r="1803" spans="1:10" ht="1.05" customHeight="1" thickTop="1" x14ac:dyDescent="0.25">
      <c r="A1803" s="28"/>
      <c r="B1803" s="28"/>
      <c r="C1803" s="28"/>
      <c r="D1803" s="28"/>
      <c r="E1803" s="28"/>
      <c r="F1803" s="28"/>
      <c r="G1803" s="28"/>
      <c r="H1803" s="28"/>
      <c r="I1803" s="28"/>
      <c r="J1803" s="28"/>
    </row>
    <row r="1804" spans="1:10" ht="24" customHeight="1" x14ac:dyDescent="0.25">
      <c r="A1804" s="22" t="s">
        <v>440</v>
      </c>
      <c r="B1804" s="22"/>
      <c r="C1804" s="22"/>
      <c r="D1804" s="22" t="s">
        <v>441</v>
      </c>
      <c r="E1804" s="22"/>
      <c r="F1804" s="217"/>
      <c r="G1804" s="217"/>
      <c r="H1804" s="21"/>
      <c r="I1804" s="22"/>
      <c r="J1804" s="50"/>
    </row>
    <row r="1805" spans="1:10" ht="18" customHeight="1" x14ac:dyDescent="0.25">
      <c r="A1805" s="24" t="s">
        <v>442</v>
      </c>
      <c r="B1805" s="23" t="s">
        <v>3</v>
      </c>
      <c r="C1805" s="24" t="s">
        <v>4</v>
      </c>
      <c r="D1805" s="24" t="s">
        <v>5</v>
      </c>
      <c r="E1805" s="157" t="s">
        <v>636</v>
      </c>
      <c r="F1805" s="157"/>
      <c r="G1805" s="38" t="s">
        <v>6</v>
      </c>
      <c r="H1805" s="23" t="s">
        <v>7</v>
      </c>
      <c r="I1805" s="23" t="s">
        <v>8</v>
      </c>
      <c r="J1805" s="23" t="s">
        <v>10</v>
      </c>
    </row>
    <row r="1806" spans="1:10" ht="52.05" customHeight="1" x14ac:dyDescent="0.25">
      <c r="A1806" s="48" t="s">
        <v>643</v>
      </c>
      <c r="B1806" s="49" t="s">
        <v>428</v>
      </c>
      <c r="C1806" s="48" t="s">
        <v>18</v>
      </c>
      <c r="D1806" s="48" t="s">
        <v>429</v>
      </c>
      <c r="E1806" s="213" t="s">
        <v>691</v>
      </c>
      <c r="F1806" s="213"/>
      <c r="G1806" s="47" t="s">
        <v>24</v>
      </c>
      <c r="H1806" s="46">
        <v>1</v>
      </c>
      <c r="I1806" s="45">
        <v>88.01</v>
      </c>
      <c r="J1806" s="45">
        <v>88.01</v>
      </c>
    </row>
    <row r="1807" spans="1:10" ht="24" customHeight="1" x14ac:dyDescent="0.25">
      <c r="A1807" s="43" t="s">
        <v>686</v>
      </c>
      <c r="B1807" s="44" t="s">
        <v>688</v>
      </c>
      <c r="C1807" s="43" t="s">
        <v>22</v>
      </c>
      <c r="D1807" s="43" t="s">
        <v>687</v>
      </c>
      <c r="E1807" s="215" t="s">
        <v>683</v>
      </c>
      <c r="F1807" s="215"/>
      <c r="G1807" s="42" t="s">
        <v>654</v>
      </c>
      <c r="H1807" s="41">
        <v>1.61</v>
      </c>
      <c r="I1807" s="40">
        <v>18.88</v>
      </c>
      <c r="J1807" s="40">
        <v>30.39</v>
      </c>
    </row>
    <row r="1808" spans="1:10" ht="24" customHeight="1" x14ac:dyDescent="0.25">
      <c r="A1808" s="43" t="s">
        <v>686</v>
      </c>
      <c r="B1808" s="44" t="s">
        <v>685</v>
      </c>
      <c r="C1808" s="43" t="s">
        <v>22</v>
      </c>
      <c r="D1808" s="43" t="s">
        <v>684</v>
      </c>
      <c r="E1808" s="215" t="s">
        <v>683</v>
      </c>
      <c r="F1808" s="215"/>
      <c r="G1808" s="42" t="s">
        <v>654</v>
      </c>
      <c r="H1808" s="41">
        <v>0.80500000000000005</v>
      </c>
      <c r="I1808" s="40">
        <v>15.17</v>
      </c>
      <c r="J1808" s="40">
        <v>12.21</v>
      </c>
    </row>
    <row r="1809" spans="1:10" ht="52.05" customHeight="1" x14ac:dyDescent="0.25">
      <c r="A1809" s="43" t="s">
        <v>686</v>
      </c>
      <c r="B1809" s="44" t="s">
        <v>787</v>
      </c>
      <c r="C1809" s="43" t="s">
        <v>22</v>
      </c>
      <c r="D1809" s="43" t="s">
        <v>786</v>
      </c>
      <c r="E1809" s="215" t="s">
        <v>683</v>
      </c>
      <c r="F1809" s="215"/>
      <c r="G1809" s="42" t="s">
        <v>44</v>
      </c>
      <c r="H1809" s="41">
        <v>1.7999999999999999E-2</v>
      </c>
      <c r="I1809" s="40">
        <v>527.48</v>
      </c>
      <c r="J1809" s="40">
        <v>9.49</v>
      </c>
    </row>
    <row r="1810" spans="1:10" ht="39" customHeight="1" x14ac:dyDescent="0.25">
      <c r="A1810" s="36" t="s">
        <v>550</v>
      </c>
      <c r="B1810" s="37" t="s">
        <v>680</v>
      </c>
      <c r="C1810" s="36" t="s">
        <v>22</v>
      </c>
      <c r="D1810" s="36" t="s">
        <v>679</v>
      </c>
      <c r="E1810" s="211" t="s">
        <v>547</v>
      </c>
      <c r="F1810" s="211"/>
      <c r="G1810" s="35" t="s">
        <v>40</v>
      </c>
      <c r="H1810" s="34">
        <v>0.42</v>
      </c>
      <c r="I1810" s="33">
        <v>1.59</v>
      </c>
      <c r="J1810" s="33">
        <v>0.66</v>
      </c>
    </row>
    <row r="1811" spans="1:10" ht="24" customHeight="1" x14ac:dyDescent="0.25">
      <c r="A1811" s="36" t="s">
        <v>550</v>
      </c>
      <c r="B1811" s="37" t="s">
        <v>678</v>
      </c>
      <c r="C1811" s="36" t="s">
        <v>22</v>
      </c>
      <c r="D1811" s="36" t="s">
        <v>677</v>
      </c>
      <c r="E1811" s="211" t="s">
        <v>547</v>
      </c>
      <c r="F1811" s="211"/>
      <c r="G1811" s="35" t="s">
        <v>676</v>
      </c>
      <c r="H1811" s="34">
        <v>5.0000000000000001E-3</v>
      </c>
      <c r="I1811" s="33">
        <v>33.64</v>
      </c>
      <c r="J1811" s="33">
        <v>0.16</v>
      </c>
    </row>
    <row r="1812" spans="1:10" ht="39" customHeight="1" x14ac:dyDescent="0.25">
      <c r="A1812" s="36" t="s">
        <v>550</v>
      </c>
      <c r="B1812" s="37" t="s">
        <v>682</v>
      </c>
      <c r="C1812" s="36" t="s">
        <v>22</v>
      </c>
      <c r="D1812" s="36" t="s">
        <v>681</v>
      </c>
      <c r="E1812" s="211" t="s">
        <v>547</v>
      </c>
      <c r="F1812" s="211"/>
      <c r="G1812" s="35" t="s">
        <v>36</v>
      </c>
      <c r="H1812" s="34">
        <v>56.62</v>
      </c>
      <c r="I1812" s="33">
        <v>0.62</v>
      </c>
      <c r="J1812" s="33">
        <v>35.1</v>
      </c>
    </row>
    <row r="1813" spans="1:10" x14ac:dyDescent="0.25">
      <c r="A1813" s="31"/>
      <c r="B1813" s="31"/>
      <c r="C1813" s="31"/>
      <c r="D1813" s="31"/>
      <c r="E1813" s="31" t="s">
        <v>544</v>
      </c>
      <c r="F1813" s="30">
        <v>35.380000000000003</v>
      </c>
      <c r="G1813" s="31" t="s">
        <v>543</v>
      </c>
      <c r="H1813" s="30">
        <v>0</v>
      </c>
      <c r="I1813" s="31" t="s">
        <v>542</v>
      </c>
      <c r="J1813" s="30">
        <v>35.380000000000003</v>
      </c>
    </row>
    <row r="1814" spans="1:10" x14ac:dyDescent="0.25">
      <c r="A1814" s="31"/>
      <c r="B1814" s="31"/>
      <c r="C1814" s="31"/>
      <c r="D1814" s="31"/>
      <c r="E1814" s="31" t="s">
        <v>541</v>
      </c>
      <c r="F1814" s="30">
        <v>18.93</v>
      </c>
      <c r="G1814" s="31"/>
      <c r="H1814" s="212" t="s">
        <v>540</v>
      </c>
      <c r="I1814" s="212"/>
      <c r="J1814" s="30">
        <v>106.94</v>
      </c>
    </row>
    <row r="1815" spans="1:10" ht="49.95" customHeight="1" thickBot="1" x14ac:dyDescent="0.3">
      <c r="A1815" s="19"/>
      <c r="B1815" s="19"/>
      <c r="C1815" s="19"/>
      <c r="D1815" s="19"/>
      <c r="E1815" s="19"/>
      <c r="F1815" s="19"/>
      <c r="G1815" s="19" t="s">
        <v>539</v>
      </c>
      <c r="H1815" s="29" t="s">
        <v>796</v>
      </c>
      <c r="I1815" s="19" t="s">
        <v>537</v>
      </c>
      <c r="J1815" s="26">
        <v>803.11</v>
      </c>
    </row>
    <row r="1816" spans="1:10" ht="1.05" customHeight="1" thickTop="1" x14ac:dyDescent="0.25">
      <c r="A1816" s="28"/>
      <c r="B1816" s="28"/>
      <c r="C1816" s="28"/>
      <c r="D1816" s="28"/>
      <c r="E1816" s="28"/>
      <c r="F1816" s="28"/>
      <c r="G1816" s="28"/>
      <c r="H1816" s="28"/>
      <c r="I1816" s="28"/>
      <c r="J1816" s="28"/>
    </row>
    <row r="1817" spans="1:10" ht="18" customHeight="1" x14ac:dyDescent="0.25">
      <c r="A1817" s="24" t="s">
        <v>443</v>
      </c>
      <c r="B1817" s="23" t="s">
        <v>3</v>
      </c>
      <c r="C1817" s="24" t="s">
        <v>4</v>
      </c>
      <c r="D1817" s="24" t="s">
        <v>5</v>
      </c>
      <c r="E1817" s="157" t="s">
        <v>636</v>
      </c>
      <c r="F1817" s="157"/>
      <c r="G1817" s="38" t="s">
        <v>6</v>
      </c>
      <c r="H1817" s="23" t="s">
        <v>7</v>
      </c>
      <c r="I1817" s="23" t="s">
        <v>8</v>
      </c>
      <c r="J1817" s="23" t="s">
        <v>10</v>
      </c>
    </row>
    <row r="1818" spans="1:10" ht="52.05" customHeight="1" x14ac:dyDescent="0.25">
      <c r="A1818" s="48" t="s">
        <v>643</v>
      </c>
      <c r="B1818" s="49" t="s">
        <v>431</v>
      </c>
      <c r="C1818" s="48" t="s">
        <v>18</v>
      </c>
      <c r="D1818" s="48" t="s">
        <v>432</v>
      </c>
      <c r="E1818" s="213" t="s">
        <v>683</v>
      </c>
      <c r="F1818" s="213"/>
      <c r="G1818" s="47" t="s">
        <v>24</v>
      </c>
      <c r="H1818" s="46">
        <v>1</v>
      </c>
      <c r="I1818" s="45">
        <v>20.16</v>
      </c>
      <c r="J1818" s="45">
        <v>20.16</v>
      </c>
    </row>
    <row r="1819" spans="1:10" ht="24" customHeight="1" x14ac:dyDescent="0.25">
      <c r="A1819" s="43" t="s">
        <v>686</v>
      </c>
      <c r="B1819" s="44" t="s">
        <v>685</v>
      </c>
      <c r="C1819" s="43" t="s">
        <v>22</v>
      </c>
      <c r="D1819" s="43" t="s">
        <v>684</v>
      </c>
      <c r="E1819" s="215" t="s">
        <v>683</v>
      </c>
      <c r="F1819" s="215"/>
      <c r="G1819" s="42" t="s">
        <v>654</v>
      </c>
      <c r="H1819" s="41">
        <v>0.2</v>
      </c>
      <c r="I1819" s="40">
        <v>15.17</v>
      </c>
      <c r="J1819" s="40">
        <v>3.03</v>
      </c>
    </row>
    <row r="1820" spans="1:10" ht="24" customHeight="1" x14ac:dyDescent="0.25">
      <c r="A1820" s="43" t="s">
        <v>686</v>
      </c>
      <c r="B1820" s="44" t="s">
        <v>795</v>
      </c>
      <c r="C1820" s="43" t="s">
        <v>22</v>
      </c>
      <c r="D1820" s="43" t="s">
        <v>794</v>
      </c>
      <c r="E1820" s="215" t="s">
        <v>683</v>
      </c>
      <c r="F1820" s="215"/>
      <c r="G1820" s="42" t="s">
        <v>654</v>
      </c>
      <c r="H1820" s="41">
        <v>0.4</v>
      </c>
      <c r="I1820" s="40">
        <v>19.899999999999999</v>
      </c>
      <c r="J1820" s="40">
        <v>7.96</v>
      </c>
    </row>
    <row r="1821" spans="1:10" ht="25.95" customHeight="1" x14ac:dyDescent="0.25">
      <c r="A1821" s="36" t="s">
        <v>550</v>
      </c>
      <c r="B1821" s="37" t="s">
        <v>793</v>
      </c>
      <c r="C1821" s="36" t="s">
        <v>22</v>
      </c>
      <c r="D1821" s="36" t="s">
        <v>792</v>
      </c>
      <c r="E1821" s="211" t="s">
        <v>547</v>
      </c>
      <c r="F1821" s="211"/>
      <c r="G1821" s="35" t="s">
        <v>791</v>
      </c>
      <c r="H1821" s="34">
        <v>0.5</v>
      </c>
      <c r="I1821" s="33">
        <v>18.34</v>
      </c>
      <c r="J1821" s="33">
        <v>9.17</v>
      </c>
    </row>
    <row r="1822" spans="1:10" x14ac:dyDescent="0.25">
      <c r="A1822" s="31"/>
      <c r="B1822" s="31"/>
      <c r="C1822" s="31"/>
      <c r="D1822" s="31"/>
      <c r="E1822" s="31" t="s">
        <v>544</v>
      </c>
      <c r="F1822" s="30">
        <v>8.09</v>
      </c>
      <c r="G1822" s="31" t="s">
        <v>543</v>
      </c>
      <c r="H1822" s="30">
        <v>0</v>
      </c>
      <c r="I1822" s="31" t="s">
        <v>542</v>
      </c>
      <c r="J1822" s="30">
        <v>8.09</v>
      </c>
    </row>
    <row r="1823" spans="1:10" x14ac:dyDescent="0.25">
      <c r="A1823" s="31"/>
      <c r="B1823" s="31"/>
      <c r="C1823" s="31"/>
      <c r="D1823" s="31"/>
      <c r="E1823" s="31" t="s">
        <v>541</v>
      </c>
      <c r="F1823" s="30">
        <v>4.33</v>
      </c>
      <c r="G1823" s="31"/>
      <c r="H1823" s="212" t="s">
        <v>540</v>
      </c>
      <c r="I1823" s="212"/>
      <c r="J1823" s="30">
        <v>24.49</v>
      </c>
    </row>
    <row r="1824" spans="1:10" ht="49.95" customHeight="1" thickBot="1" x14ac:dyDescent="0.3">
      <c r="A1824" s="19"/>
      <c r="B1824" s="19"/>
      <c r="C1824" s="19"/>
      <c r="D1824" s="19"/>
      <c r="E1824" s="19"/>
      <c r="F1824" s="19"/>
      <c r="G1824" s="19" t="s">
        <v>539</v>
      </c>
      <c r="H1824" s="29" t="s">
        <v>782</v>
      </c>
      <c r="I1824" s="19" t="s">
        <v>537</v>
      </c>
      <c r="J1824" s="26">
        <v>367.59</v>
      </c>
    </row>
    <row r="1825" spans="1:10" ht="1.05" customHeight="1" thickTop="1" x14ac:dyDescent="0.25">
      <c r="A1825" s="28"/>
      <c r="B1825" s="28"/>
      <c r="C1825" s="28"/>
      <c r="D1825" s="28"/>
      <c r="E1825" s="28"/>
      <c r="F1825" s="28"/>
      <c r="G1825" s="28"/>
      <c r="H1825" s="28"/>
      <c r="I1825" s="28"/>
      <c r="J1825" s="28"/>
    </row>
    <row r="1826" spans="1:10" ht="18" customHeight="1" x14ac:dyDescent="0.25">
      <c r="A1826" s="24" t="s">
        <v>444</v>
      </c>
      <c r="B1826" s="23" t="s">
        <v>3</v>
      </c>
      <c r="C1826" s="24" t="s">
        <v>4</v>
      </c>
      <c r="D1826" s="24" t="s">
        <v>5</v>
      </c>
      <c r="E1826" s="157" t="s">
        <v>636</v>
      </c>
      <c r="F1826" s="157"/>
      <c r="G1826" s="38" t="s">
        <v>6</v>
      </c>
      <c r="H1826" s="23" t="s">
        <v>7</v>
      </c>
      <c r="I1826" s="23" t="s">
        <v>8</v>
      </c>
      <c r="J1826" s="23" t="s">
        <v>10</v>
      </c>
    </row>
    <row r="1827" spans="1:10" ht="52.05" customHeight="1" x14ac:dyDescent="0.25">
      <c r="A1827" s="48" t="s">
        <v>643</v>
      </c>
      <c r="B1827" s="49" t="s">
        <v>84</v>
      </c>
      <c r="C1827" s="48" t="s">
        <v>22</v>
      </c>
      <c r="D1827" s="48" t="s">
        <v>85</v>
      </c>
      <c r="E1827" s="213" t="s">
        <v>788</v>
      </c>
      <c r="F1827" s="213"/>
      <c r="G1827" s="47" t="s">
        <v>24</v>
      </c>
      <c r="H1827" s="46">
        <v>1</v>
      </c>
      <c r="I1827" s="45">
        <v>5.91</v>
      </c>
      <c r="J1827" s="45">
        <v>5.91</v>
      </c>
    </row>
    <row r="1828" spans="1:10" ht="39" customHeight="1" x14ac:dyDescent="0.25">
      <c r="A1828" s="43" t="s">
        <v>686</v>
      </c>
      <c r="B1828" s="44" t="s">
        <v>790</v>
      </c>
      <c r="C1828" s="43" t="s">
        <v>22</v>
      </c>
      <c r="D1828" s="43" t="s">
        <v>789</v>
      </c>
      <c r="E1828" s="215" t="s">
        <v>683</v>
      </c>
      <c r="F1828" s="215"/>
      <c r="G1828" s="42" t="s">
        <v>44</v>
      </c>
      <c r="H1828" s="41">
        <v>3.7000000000000002E-3</v>
      </c>
      <c r="I1828" s="40">
        <v>486.05</v>
      </c>
      <c r="J1828" s="40">
        <v>1.79</v>
      </c>
    </row>
    <row r="1829" spans="1:10" ht="24" customHeight="1" x14ac:dyDescent="0.25">
      <c r="A1829" s="43" t="s">
        <v>686</v>
      </c>
      <c r="B1829" s="44" t="s">
        <v>688</v>
      </c>
      <c r="C1829" s="43" t="s">
        <v>22</v>
      </c>
      <c r="D1829" s="43" t="s">
        <v>687</v>
      </c>
      <c r="E1829" s="215" t="s">
        <v>683</v>
      </c>
      <c r="F1829" s="215"/>
      <c r="G1829" s="42" t="s">
        <v>654</v>
      </c>
      <c r="H1829" s="41">
        <v>0.1724</v>
      </c>
      <c r="I1829" s="40">
        <v>18.88</v>
      </c>
      <c r="J1829" s="40">
        <v>3.25</v>
      </c>
    </row>
    <row r="1830" spans="1:10" ht="24" customHeight="1" x14ac:dyDescent="0.25">
      <c r="A1830" s="43" t="s">
        <v>686</v>
      </c>
      <c r="B1830" s="44" t="s">
        <v>685</v>
      </c>
      <c r="C1830" s="43" t="s">
        <v>22</v>
      </c>
      <c r="D1830" s="43" t="s">
        <v>684</v>
      </c>
      <c r="E1830" s="215" t="s">
        <v>683</v>
      </c>
      <c r="F1830" s="215"/>
      <c r="G1830" s="42" t="s">
        <v>654</v>
      </c>
      <c r="H1830" s="41">
        <v>5.7500000000000002E-2</v>
      </c>
      <c r="I1830" s="40">
        <v>15.17</v>
      </c>
      <c r="J1830" s="40">
        <v>0.87</v>
      </c>
    </row>
    <row r="1831" spans="1:10" x14ac:dyDescent="0.25">
      <c r="A1831" s="31"/>
      <c r="B1831" s="31"/>
      <c r="C1831" s="31"/>
      <c r="D1831" s="31"/>
      <c r="E1831" s="31" t="s">
        <v>544</v>
      </c>
      <c r="F1831" s="30">
        <v>3.67</v>
      </c>
      <c r="G1831" s="31" t="s">
        <v>543</v>
      </c>
      <c r="H1831" s="30">
        <v>0</v>
      </c>
      <c r="I1831" s="31" t="s">
        <v>542</v>
      </c>
      <c r="J1831" s="30">
        <v>3.67</v>
      </c>
    </row>
    <row r="1832" spans="1:10" x14ac:dyDescent="0.25">
      <c r="A1832" s="31"/>
      <c r="B1832" s="31"/>
      <c r="C1832" s="31"/>
      <c r="D1832" s="31"/>
      <c r="E1832" s="31" t="s">
        <v>541</v>
      </c>
      <c r="F1832" s="30">
        <v>1.27</v>
      </c>
      <c r="G1832" s="31"/>
      <c r="H1832" s="212" t="s">
        <v>540</v>
      </c>
      <c r="I1832" s="212"/>
      <c r="J1832" s="30">
        <v>7.18</v>
      </c>
    </row>
    <row r="1833" spans="1:10" ht="49.95" customHeight="1" thickBot="1" x14ac:dyDescent="0.3">
      <c r="A1833" s="19"/>
      <c r="B1833" s="19"/>
      <c r="C1833" s="19"/>
      <c r="D1833" s="19"/>
      <c r="E1833" s="19"/>
      <c r="F1833" s="19"/>
      <c r="G1833" s="19" t="s">
        <v>539</v>
      </c>
      <c r="H1833" s="29" t="s">
        <v>782</v>
      </c>
      <c r="I1833" s="19" t="s">
        <v>537</v>
      </c>
      <c r="J1833" s="26">
        <v>107.77</v>
      </c>
    </row>
    <row r="1834" spans="1:10" ht="1.05" customHeight="1" thickTop="1" x14ac:dyDescent="0.25">
      <c r="A1834" s="28"/>
      <c r="B1834" s="28"/>
      <c r="C1834" s="28"/>
      <c r="D1834" s="28"/>
      <c r="E1834" s="28"/>
      <c r="F1834" s="28"/>
      <c r="G1834" s="28"/>
      <c r="H1834" s="28"/>
      <c r="I1834" s="28"/>
      <c r="J1834" s="28"/>
    </row>
    <row r="1835" spans="1:10" ht="18" customHeight="1" x14ac:dyDescent="0.25">
      <c r="A1835" s="24" t="s">
        <v>445</v>
      </c>
      <c r="B1835" s="23" t="s">
        <v>3</v>
      </c>
      <c r="C1835" s="24" t="s">
        <v>4</v>
      </c>
      <c r="D1835" s="24" t="s">
        <v>5</v>
      </c>
      <c r="E1835" s="157" t="s">
        <v>636</v>
      </c>
      <c r="F1835" s="157"/>
      <c r="G1835" s="38" t="s">
        <v>6</v>
      </c>
      <c r="H1835" s="23" t="s">
        <v>7</v>
      </c>
      <c r="I1835" s="23" t="s">
        <v>8</v>
      </c>
      <c r="J1835" s="23" t="s">
        <v>10</v>
      </c>
    </row>
    <row r="1836" spans="1:10" ht="52.05" customHeight="1" x14ac:dyDescent="0.25">
      <c r="A1836" s="48" t="s">
        <v>643</v>
      </c>
      <c r="B1836" s="49" t="s">
        <v>87</v>
      </c>
      <c r="C1836" s="48" t="s">
        <v>22</v>
      </c>
      <c r="D1836" s="48" t="s">
        <v>88</v>
      </c>
      <c r="E1836" s="213" t="s">
        <v>788</v>
      </c>
      <c r="F1836" s="213"/>
      <c r="G1836" s="47" t="s">
        <v>24</v>
      </c>
      <c r="H1836" s="46">
        <v>1</v>
      </c>
      <c r="I1836" s="45">
        <v>31.2</v>
      </c>
      <c r="J1836" s="45">
        <v>31.2</v>
      </c>
    </row>
    <row r="1837" spans="1:10" ht="52.05" customHeight="1" x14ac:dyDescent="0.25">
      <c r="A1837" s="43" t="s">
        <v>686</v>
      </c>
      <c r="B1837" s="44" t="s">
        <v>787</v>
      </c>
      <c r="C1837" s="43" t="s">
        <v>22</v>
      </c>
      <c r="D1837" s="43" t="s">
        <v>786</v>
      </c>
      <c r="E1837" s="215" t="s">
        <v>683</v>
      </c>
      <c r="F1837" s="215"/>
      <c r="G1837" s="42" t="s">
        <v>44</v>
      </c>
      <c r="H1837" s="41">
        <v>2.93E-2</v>
      </c>
      <c r="I1837" s="40">
        <v>527.48</v>
      </c>
      <c r="J1837" s="40">
        <v>15.45</v>
      </c>
    </row>
    <row r="1838" spans="1:10" ht="24" customHeight="1" x14ac:dyDescent="0.25">
      <c r="A1838" s="43" t="s">
        <v>686</v>
      </c>
      <c r="B1838" s="44" t="s">
        <v>685</v>
      </c>
      <c r="C1838" s="43" t="s">
        <v>22</v>
      </c>
      <c r="D1838" s="43" t="s">
        <v>684</v>
      </c>
      <c r="E1838" s="215" t="s">
        <v>683</v>
      </c>
      <c r="F1838" s="215"/>
      <c r="G1838" s="42" t="s">
        <v>654</v>
      </c>
      <c r="H1838" s="41">
        <v>0.40899999999999997</v>
      </c>
      <c r="I1838" s="40">
        <v>15.17</v>
      </c>
      <c r="J1838" s="40">
        <v>6.2</v>
      </c>
    </row>
    <row r="1839" spans="1:10" ht="24" customHeight="1" x14ac:dyDescent="0.25">
      <c r="A1839" s="43" t="s">
        <v>686</v>
      </c>
      <c r="B1839" s="44" t="s">
        <v>688</v>
      </c>
      <c r="C1839" s="43" t="s">
        <v>22</v>
      </c>
      <c r="D1839" s="43" t="s">
        <v>687</v>
      </c>
      <c r="E1839" s="215" t="s">
        <v>683</v>
      </c>
      <c r="F1839" s="215"/>
      <c r="G1839" s="42" t="s">
        <v>654</v>
      </c>
      <c r="H1839" s="41">
        <v>0.40899999999999997</v>
      </c>
      <c r="I1839" s="40">
        <v>18.88</v>
      </c>
      <c r="J1839" s="40">
        <v>7.72</v>
      </c>
    </row>
    <row r="1840" spans="1:10" ht="25.95" customHeight="1" x14ac:dyDescent="0.25">
      <c r="A1840" s="36" t="s">
        <v>550</v>
      </c>
      <c r="B1840" s="37" t="s">
        <v>785</v>
      </c>
      <c r="C1840" s="36" t="s">
        <v>22</v>
      </c>
      <c r="D1840" s="36" t="s">
        <v>784</v>
      </c>
      <c r="E1840" s="211" t="s">
        <v>547</v>
      </c>
      <c r="F1840" s="211"/>
      <c r="G1840" s="35" t="s">
        <v>783</v>
      </c>
      <c r="H1840" s="34">
        <v>0.15809999999999999</v>
      </c>
      <c r="I1840" s="33">
        <v>11.63</v>
      </c>
      <c r="J1840" s="33">
        <v>1.83</v>
      </c>
    </row>
    <row r="1841" spans="1:10" x14ac:dyDescent="0.25">
      <c r="A1841" s="31"/>
      <c r="B1841" s="31"/>
      <c r="C1841" s="31"/>
      <c r="D1841" s="31"/>
      <c r="E1841" s="31" t="s">
        <v>544</v>
      </c>
      <c r="F1841" s="30">
        <v>14.39</v>
      </c>
      <c r="G1841" s="31" t="s">
        <v>543</v>
      </c>
      <c r="H1841" s="30">
        <v>0</v>
      </c>
      <c r="I1841" s="31" t="s">
        <v>542</v>
      </c>
      <c r="J1841" s="30">
        <v>14.39</v>
      </c>
    </row>
    <row r="1842" spans="1:10" x14ac:dyDescent="0.25">
      <c r="A1842" s="31"/>
      <c r="B1842" s="31"/>
      <c r="C1842" s="31"/>
      <c r="D1842" s="31"/>
      <c r="E1842" s="31" t="s">
        <v>541</v>
      </c>
      <c r="F1842" s="30">
        <v>6.71</v>
      </c>
      <c r="G1842" s="31"/>
      <c r="H1842" s="212" t="s">
        <v>540</v>
      </c>
      <c r="I1842" s="212"/>
      <c r="J1842" s="30">
        <v>37.909999999999997</v>
      </c>
    </row>
    <row r="1843" spans="1:10" ht="49.95" customHeight="1" thickBot="1" x14ac:dyDescent="0.3">
      <c r="A1843" s="19"/>
      <c r="B1843" s="19"/>
      <c r="C1843" s="19"/>
      <c r="D1843" s="19"/>
      <c r="E1843" s="19"/>
      <c r="F1843" s="19"/>
      <c r="G1843" s="19" t="s">
        <v>539</v>
      </c>
      <c r="H1843" s="29" t="s">
        <v>782</v>
      </c>
      <c r="I1843" s="19" t="s">
        <v>537</v>
      </c>
      <c r="J1843" s="26">
        <v>569.02</v>
      </c>
    </row>
    <row r="1844" spans="1:10" ht="1.05" customHeight="1" thickTop="1" x14ac:dyDescent="0.25">
      <c r="A1844" s="28"/>
      <c r="B1844" s="28"/>
      <c r="C1844" s="28"/>
      <c r="D1844" s="28"/>
      <c r="E1844" s="28"/>
      <c r="F1844" s="28"/>
      <c r="G1844" s="28"/>
      <c r="H1844" s="28"/>
      <c r="I1844" s="28"/>
      <c r="J1844" s="28"/>
    </row>
    <row r="1845" spans="1:10" ht="18" customHeight="1" x14ac:dyDescent="0.25">
      <c r="A1845" s="24" t="s">
        <v>446</v>
      </c>
      <c r="B1845" s="23" t="s">
        <v>3</v>
      </c>
      <c r="C1845" s="24" t="s">
        <v>4</v>
      </c>
      <c r="D1845" s="24" t="s">
        <v>5</v>
      </c>
      <c r="E1845" s="157" t="s">
        <v>636</v>
      </c>
      <c r="F1845" s="157"/>
      <c r="G1845" s="38" t="s">
        <v>6</v>
      </c>
      <c r="H1845" s="23" t="s">
        <v>7</v>
      </c>
      <c r="I1845" s="23" t="s">
        <v>8</v>
      </c>
      <c r="J1845" s="23" t="s">
        <v>10</v>
      </c>
    </row>
    <row r="1846" spans="1:10" ht="52.05" customHeight="1" x14ac:dyDescent="0.25">
      <c r="A1846" s="48" t="s">
        <v>643</v>
      </c>
      <c r="B1846" s="49" t="s">
        <v>447</v>
      </c>
      <c r="C1846" s="48" t="s">
        <v>18</v>
      </c>
      <c r="D1846" s="48" t="s">
        <v>448</v>
      </c>
      <c r="E1846" s="213" t="s">
        <v>781</v>
      </c>
      <c r="F1846" s="213"/>
      <c r="G1846" s="47" t="s">
        <v>24</v>
      </c>
      <c r="H1846" s="46">
        <v>1</v>
      </c>
      <c r="I1846" s="45">
        <v>15.71</v>
      </c>
      <c r="J1846" s="45">
        <v>15.71</v>
      </c>
    </row>
    <row r="1847" spans="1:10" ht="52.05" customHeight="1" x14ac:dyDescent="0.25">
      <c r="A1847" s="43" t="s">
        <v>686</v>
      </c>
      <c r="B1847" s="44" t="s">
        <v>780</v>
      </c>
      <c r="C1847" s="43" t="s">
        <v>22</v>
      </c>
      <c r="D1847" s="43" t="s">
        <v>779</v>
      </c>
      <c r="E1847" s="215" t="s">
        <v>754</v>
      </c>
      <c r="F1847" s="215"/>
      <c r="G1847" s="42" t="s">
        <v>762</v>
      </c>
      <c r="H1847" s="41">
        <v>3.8E-3</v>
      </c>
      <c r="I1847" s="40">
        <v>8.02</v>
      </c>
      <c r="J1847" s="40">
        <v>0.03</v>
      </c>
    </row>
    <row r="1848" spans="1:10" ht="24" customHeight="1" x14ac:dyDescent="0.25">
      <c r="A1848" s="43" t="s">
        <v>686</v>
      </c>
      <c r="B1848" s="44" t="s">
        <v>778</v>
      </c>
      <c r="C1848" s="43" t="s">
        <v>22</v>
      </c>
      <c r="D1848" s="43" t="s">
        <v>777</v>
      </c>
      <c r="E1848" s="215" t="s">
        <v>683</v>
      </c>
      <c r="F1848" s="215"/>
      <c r="G1848" s="42" t="s">
        <v>654</v>
      </c>
      <c r="H1848" s="41">
        <v>0.26319999999999999</v>
      </c>
      <c r="I1848" s="40">
        <v>18.73</v>
      </c>
      <c r="J1848" s="40">
        <v>4.92</v>
      </c>
    </row>
    <row r="1849" spans="1:10" ht="39" customHeight="1" x14ac:dyDescent="0.25">
      <c r="A1849" s="43" t="s">
        <v>686</v>
      </c>
      <c r="B1849" s="44" t="s">
        <v>776</v>
      </c>
      <c r="C1849" s="43" t="s">
        <v>22</v>
      </c>
      <c r="D1849" s="43" t="s">
        <v>775</v>
      </c>
      <c r="E1849" s="215" t="s">
        <v>754</v>
      </c>
      <c r="F1849" s="215"/>
      <c r="G1849" s="42" t="s">
        <v>753</v>
      </c>
      <c r="H1849" s="41">
        <v>0.12609999999999999</v>
      </c>
      <c r="I1849" s="40">
        <v>0.53</v>
      </c>
      <c r="J1849" s="40">
        <v>0.06</v>
      </c>
    </row>
    <row r="1850" spans="1:10" ht="24" customHeight="1" x14ac:dyDescent="0.25">
      <c r="A1850" s="43" t="s">
        <v>686</v>
      </c>
      <c r="B1850" s="44" t="s">
        <v>685</v>
      </c>
      <c r="C1850" s="43" t="s">
        <v>22</v>
      </c>
      <c r="D1850" s="43" t="s">
        <v>684</v>
      </c>
      <c r="E1850" s="215" t="s">
        <v>683</v>
      </c>
      <c r="F1850" s="215"/>
      <c r="G1850" s="42" t="s">
        <v>654</v>
      </c>
      <c r="H1850" s="41">
        <v>0.26319999999999999</v>
      </c>
      <c r="I1850" s="40">
        <v>15.17</v>
      </c>
      <c r="J1850" s="40">
        <v>3.99</v>
      </c>
    </row>
    <row r="1851" spans="1:10" ht="52.05" customHeight="1" x14ac:dyDescent="0.25">
      <c r="A1851" s="43" t="s">
        <v>686</v>
      </c>
      <c r="B1851" s="44" t="s">
        <v>774</v>
      </c>
      <c r="C1851" s="43" t="s">
        <v>22</v>
      </c>
      <c r="D1851" s="43" t="s">
        <v>773</v>
      </c>
      <c r="E1851" s="215" t="s">
        <v>754</v>
      </c>
      <c r="F1851" s="215"/>
      <c r="G1851" s="42" t="s">
        <v>753</v>
      </c>
      <c r="H1851" s="41">
        <v>0.1278</v>
      </c>
      <c r="I1851" s="40">
        <v>0.66</v>
      </c>
      <c r="J1851" s="40">
        <v>0.08</v>
      </c>
    </row>
    <row r="1852" spans="1:10" ht="39" customHeight="1" x14ac:dyDescent="0.25">
      <c r="A1852" s="43" t="s">
        <v>686</v>
      </c>
      <c r="B1852" s="44" t="s">
        <v>772</v>
      </c>
      <c r="C1852" s="43" t="s">
        <v>22</v>
      </c>
      <c r="D1852" s="43" t="s">
        <v>771</v>
      </c>
      <c r="E1852" s="215" t="s">
        <v>754</v>
      </c>
      <c r="F1852" s="215"/>
      <c r="G1852" s="42" t="s">
        <v>762</v>
      </c>
      <c r="H1852" s="41">
        <v>5.4999999999999997E-3</v>
      </c>
      <c r="I1852" s="40">
        <v>7.69</v>
      </c>
      <c r="J1852" s="40">
        <v>0.04</v>
      </c>
    </row>
    <row r="1853" spans="1:10" ht="25.95" customHeight="1" x14ac:dyDescent="0.25">
      <c r="A1853" s="36" t="s">
        <v>550</v>
      </c>
      <c r="B1853" s="37" t="s">
        <v>770</v>
      </c>
      <c r="C1853" s="36" t="s">
        <v>22</v>
      </c>
      <c r="D1853" s="36" t="s">
        <v>769</v>
      </c>
      <c r="E1853" s="211" t="s">
        <v>547</v>
      </c>
      <c r="F1853" s="211"/>
      <c r="G1853" s="35" t="s">
        <v>746</v>
      </c>
      <c r="H1853" s="34">
        <v>5.6800000000000003E-2</v>
      </c>
      <c r="I1853" s="33">
        <v>104.1</v>
      </c>
      <c r="J1853" s="33">
        <v>5.91</v>
      </c>
    </row>
    <row r="1854" spans="1:10" ht="25.95" customHeight="1" x14ac:dyDescent="0.25">
      <c r="A1854" s="36" t="s">
        <v>550</v>
      </c>
      <c r="B1854" s="37" t="s">
        <v>768</v>
      </c>
      <c r="C1854" s="36" t="s">
        <v>22</v>
      </c>
      <c r="D1854" s="36" t="s">
        <v>767</v>
      </c>
      <c r="E1854" s="211" t="s">
        <v>547</v>
      </c>
      <c r="F1854" s="211"/>
      <c r="G1854" s="35" t="s">
        <v>746</v>
      </c>
      <c r="H1854" s="34">
        <v>9.7999999999999997E-3</v>
      </c>
      <c r="I1854" s="33">
        <v>69.86</v>
      </c>
      <c r="J1854" s="33">
        <v>0.68</v>
      </c>
    </row>
    <row r="1855" spans="1:10" x14ac:dyDescent="0.25">
      <c r="A1855" s="31"/>
      <c r="B1855" s="31"/>
      <c r="C1855" s="31"/>
      <c r="D1855" s="31"/>
      <c r="E1855" s="31" t="s">
        <v>544</v>
      </c>
      <c r="F1855" s="30">
        <v>6.86</v>
      </c>
      <c r="G1855" s="31" t="s">
        <v>543</v>
      </c>
      <c r="H1855" s="30">
        <v>0</v>
      </c>
      <c r="I1855" s="31" t="s">
        <v>542</v>
      </c>
      <c r="J1855" s="30">
        <v>6.86</v>
      </c>
    </row>
    <row r="1856" spans="1:10" x14ac:dyDescent="0.25">
      <c r="A1856" s="31"/>
      <c r="B1856" s="31"/>
      <c r="C1856" s="31"/>
      <c r="D1856" s="31"/>
      <c r="E1856" s="31" t="s">
        <v>541</v>
      </c>
      <c r="F1856" s="30">
        <v>3.37</v>
      </c>
      <c r="G1856" s="31"/>
      <c r="H1856" s="212" t="s">
        <v>540</v>
      </c>
      <c r="I1856" s="212"/>
      <c r="J1856" s="30">
        <v>19.079999999999998</v>
      </c>
    </row>
    <row r="1857" spans="1:10" ht="49.95" customHeight="1" thickBot="1" x14ac:dyDescent="0.3">
      <c r="A1857" s="19"/>
      <c r="B1857" s="19"/>
      <c r="C1857" s="19"/>
      <c r="D1857" s="19"/>
      <c r="E1857" s="19"/>
      <c r="F1857" s="19"/>
      <c r="G1857" s="19" t="s">
        <v>539</v>
      </c>
      <c r="H1857" s="29" t="s">
        <v>766</v>
      </c>
      <c r="I1857" s="19" t="s">
        <v>537</v>
      </c>
      <c r="J1857" s="26">
        <v>1058.3599999999999</v>
      </c>
    </row>
    <row r="1858" spans="1:10" ht="1.05" customHeight="1" thickTop="1" x14ac:dyDescent="0.25">
      <c r="A1858" s="28"/>
      <c r="B1858" s="28"/>
      <c r="C1858" s="28"/>
      <c r="D1858" s="28"/>
      <c r="E1858" s="28"/>
      <c r="F1858" s="28"/>
      <c r="G1858" s="28"/>
      <c r="H1858" s="28"/>
      <c r="I1858" s="28"/>
      <c r="J1858" s="28"/>
    </row>
    <row r="1859" spans="1:10" ht="18" customHeight="1" x14ac:dyDescent="0.25">
      <c r="A1859" s="24" t="s">
        <v>449</v>
      </c>
      <c r="B1859" s="23" t="s">
        <v>3</v>
      </c>
      <c r="C1859" s="24" t="s">
        <v>4</v>
      </c>
      <c r="D1859" s="24" t="s">
        <v>5</v>
      </c>
      <c r="E1859" s="157" t="s">
        <v>636</v>
      </c>
      <c r="F1859" s="157"/>
      <c r="G1859" s="38" t="s">
        <v>6</v>
      </c>
      <c r="H1859" s="23" t="s">
        <v>7</v>
      </c>
      <c r="I1859" s="23" t="s">
        <v>8</v>
      </c>
      <c r="J1859" s="23" t="s">
        <v>10</v>
      </c>
    </row>
    <row r="1860" spans="1:10" ht="52.05" customHeight="1" x14ac:dyDescent="0.25">
      <c r="A1860" s="48" t="s">
        <v>643</v>
      </c>
      <c r="B1860" s="49" t="s">
        <v>450</v>
      </c>
      <c r="C1860" s="48" t="s">
        <v>22</v>
      </c>
      <c r="D1860" s="48" t="s">
        <v>451</v>
      </c>
      <c r="E1860" s="213" t="s">
        <v>765</v>
      </c>
      <c r="F1860" s="213"/>
      <c r="G1860" s="47" t="s">
        <v>24</v>
      </c>
      <c r="H1860" s="46">
        <v>1</v>
      </c>
      <c r="I1860" s="45">
        <v>176.78</v>
      </c>
      <c r="J1860" s="45">
        <v>176.78</v>
      </c>
    </row>
    <row r="1861" spans="1:10" ht="25.95" customHeight="1" x14ac:dyDescent="0.25">
      <c r="A1861" s="43" t="s">
        <v>686</v>
      </c>
      <c r="B1861" s="44" t="s">
        <v>764</v>
      </c>
      <c r="C1861" s="43" t="s">
        <v>22</v>
      </c>
      <c r="D1861" s="43" t="s">
        <v>763</v>
      </c>
      <c r="E1861" s="215" t="s">
        <v>754</v>
      </c>
      <c r="F1861" s="215"/>
      <c r="G1861" s="42" t="s">
        <v>762</v>
      </c>
      <c r="H1861" s="41">
        <v>1.77E-2</v>
      </c>
      <c r="I1861" s="40">
        <v>15.82</v>
      </c>
      <c r="J1861" s="40">
        <v>0.28000000000000003</v>
      </c>
    </row>
    <row r="1862" spans="1:10" ht="39" customHeight="1" x14ac:dyDescent="0.25">
      <c r="A1862" s="43" t="s">
        <v>686</v>
      </c>
      <c r="B1862" s="44" t="s">
        <v>761</v>
      </c>
      <c r="C1862" s="43" t="s">
        <v>22</v>
      </c>
      <c r="D1862" s="43" t="s">
        <v>760</v>
      </c>
      <c r="E1862" s="215" t="s">
        <v>759</v>
      </c>
      <c r="F1862" s="215"/>
      <c r="G1862" s="42" t="s">
        <v>44</v>
      </c>
      <c r="H1862" s="41">
        <v>2.0799999999999999E-2</v>
      </c>
      <c r="I1862" s="40">
        <v>473.42</v>
      </c>
      <c r="J1862" s="40">
        <v>9.84</v>
      </c>
    </row>
    <row r="1863" spans="1:10" ht="25.95" customHeight="1" x14ac:dyDescent="0.25">
      <c r="A1863" s="43" t="s">
        <v>686</v>
      </c>
      <c r="B1863" s="44" t="s">
        <v>758</v>
      </c>
      <c r="C1863" s="43" t="s">
        <v>22</v>
      </c>
      <c r="D1863" s="43" t="s">
        <v>757</v>
      </c>
      <c r="E1863" s="215" t="s">
        <v>683</v>
      </c>
      <c r="F1863" s="215"/>
      <c r="G1863" s="42" t="s">
        <v>654</v>
      </c>
      <c r="H1863" s="41">
        <v>0.53420000000000001</v>
      </c>
      <c r="I1863" s="40">
        <v>15.64</v>
      </c>
      <c r="J1863" s="40">
        <v>8.35</v>
      </c>
    </row>
    <row r="1864" spans="1:10" ht="25.95" customHeight="1" x14ac:dyDescent="0.25">
      <c r="A1864" s="43" t="s">
        <v>686</v>
      </c>
      <c r="B1864" s="44" t="s">
        <v>756</v>
      </c>
      <c r="C1864" s="43" t="s">
        <v>22</v>
      </c>
      <c r="D1864" s="43" t="s">
        <v>755</v>
      </c>
      <c r="E1864" s="215" t="s">
        <v>754</v>
      </c>
      <c r="F1864" s="215"/>
      <c r="G1864" s="42" t="s">
        <v>753</v>
      </c>
      <c r="H1864" s="41">
        <v>5.9700000000000003E-2</v>
      </c>
      <c r="I1864" s="40">
        <v>13.94</v>
      </c>
      <c r="J1864" s="40">
        <v>0.83</v>
      </c>
    </row>
    <row r="1865" spans="1:10" ht="24" customHeight="1" x14ac:dyDescent="0.25">
      <c r="A1865" s="43" t="s">
        <v>686</v>
      </c>
      <c r="B1865" s="44" t="s">
        <v>752</v>
      </c>
      <c r="C1865" s="43" t="s">
        <v>22</v>
      </c>
      <c r="D1865" s="43" t="s">
        <v>751</v>
      </c>
      <c r="E1865" s="215" t="s">
        <v>683</v>
      </c>
      <c r="F1865" s="215"/>
      <c r="G1865" s="42" t="s">
        <v>654</v>
      </c>
      <c r="H1865" s="41">
        <v>0.53420000000000001</v>
      </c>
      <c r="I1865" s="40">
        <v>18.399999999999999</v>
      </c>
      <c r="J1865" s="40">
        <v>9.82</v>
      </c>
    </row>
    <row r="1866" spans="1:10" ht="39" customHeight="1" x14ac:dyDescent="0.25">
      <c r="A1866" s="43" t="s">
        <v>686</v>
      </c>
      <c r="B1866" s="44" t="s">
        <v>750</v>
      </c>
      <c r="C1866" s="43" t="s">
        <v>22</v>
      </c>
      <c r="D1866" s="43" t="s">
        <v>749</v>
      </c>
      <c r="E1866" s="215" t="s">
        <v>683</v>
      </c>
      <c r="F1866" s="215"/>
      <c r="G1866" s="42" t="s">
        <v>44</v>
      </c>
      <c r="H1866" s="41">
        <v>1.1999999999999999E-3</v>
      </c>
      <c r="I1866" s="40">
        <v>487.74</v>
      </c>
      <c r="J1866" s="40">
        <v>0.57999999999999996</v>
      </c>
    </row>
    <row r="1867" spans="1:10" ht="25.95" customHeight="1" x14ac:dyDescent="0.25">
      <c r="A1867" s="36" t="s">
        <v>550</v>
      </c>
      <c r="B1867" s="37" t="s">
        <v>748</v>
      </c>
      <c r="C1867" s="36" t="s">
        <v>22</v>
      </c>
      <c r="D1867" s="36" t="s">
        <v>747</v>
      </c>
      <c r="E1867" s="211" t="s">
        <v>547</v>
      </c>
      <c r="F1867" s="211"/>
      <c r="G1867" s="35" t="s">
        <v>746</v>
      </c>
      <c r="H1867" s="34">
        <v>2.3E-3</v>
      </c>
      <c r="I1867" s="33">
        <v>73.959999999999994</v>
      </c>
      <c r="J1867" s="33">
        <v>0.17</v>
      </c>
    </row>
    <row r="1868" spans="1:10" ht="25.95" customHeight="1" x14ac:dyDescent="0.25">
      <c r="A1868" s="36" t="s">
        <v>550</v>
      </c>
      <c r="B1868" s="37" t="s">
        <v>745</v>
      </c>
      <c r="C1868" s="36" t="s">
        <v>22</v>
      </c>
      <c r="D1868" s="36" t="s">
        <v>744</v>
      </c>
      <c r="E1868" s="211" t="s">
        <v>547</v>
      </c>
      <c r="F1868" s="211"/>
      <c r="G1868" s="35" t="s">
        <v>40</v>
      </c>
      <c r="H1868" s="34">
        <v>2.7273000000000001</v>
      </c>
      <c r="I1868" s="33">
        <v>22.68</v>
      </c>
      <c r="J1868" s="33">
        <v>61.85</v>
      </c>
    </row>
    <row r="1869" spans="1:10" ht="25.95" customHeight="1" x14ac:dyDescent="0.25">
      <c r="A1869" s="36" t="s">
        <v>550</v>
      </c>
      <c r="B1869" s="37" t="s">
        <v>743</v>
      </c>
      <c r="C1869" s="36" t="s">
        <v>22</v>
      </c>
      <c r="D1869" s="36" t="s">
        <v>742</v>
      </c>
      <c r="E1869" s="211" t="s">
        <v>547</v>
      </c>
      <c r="F1869" s="211"/>
      <c r="G1869" s="35" t="s">
        <v>53</v>
      </c>
      <c r="H1869" s="34">
        <v>3.1199999999999999E-2</v>
      </c>
      <c r="I1869" s="33">
        <v>15.11</v>
      </c>
      <c r="J1869" s="33">
        <v>0.47</v>
      </c>
    </row>
    <row r="1870" spans="1:10" ht="39" customHeight="1" x14ac:dyDescent="0.25">
      <c r="A1870" s="36" t="s">
        <v>550</v>
      </c>
      <c r="B1870" s="37" t="s">
        <v>741</v>
      </c>
      <c r="C1870" s="36" t="s">
        <v>22</v>
      </c>
      <c r="D1870" s="36" t="s">
        <v>740</v>
      </c>
      <c r="E1870" s="211" t="s">
        <v>547</v>
      </c>
      <c r="F1870" s="211"/>
      <c r="G1870" s="35" t="s">
        <v>40</v>
      </c>
      <c r="H1870" s="34">
        <v>0.69259999999999999</v>
      </c>
      <c r="I1870" s="33">
        <v>71.59</v>
      </c>
      <c r="J1870" s="33">
        <v>49.58</v>
      </c>
    </row>
    <row r="1871" spans="1:10" ht="25.95" customHeight="1" x14ac:dyDescent="0.25">
      <c r="A1871" s="36" t="s">
        <v>550</v>
      </c>
      <c r="B1871" s="37" t="s">
        <v>739</v>
      </c>
      <c r="C1871" s="36" t="s">
        <v>22</v>
      </c>
      <c r="D1871" s="36" t="s">
        <v>738</v>
      </c>
      <c r="E1871" s="211" t="s">
        <v>547</v>
      </c>
      <c r="F1871" s="211"/>
      <c r="G1871" s="35" t="s">
        <v>40</v>
      </c>
      <c r="H1871" s="34">
        <v>0.64649999999999996</v>
      </c>
      <c r="I1871" s="33">
        <v>54.16</v>
      </c>
      <c r="J1871" s="33">
        <v>35.01</v>
      </c>
    </row>
    <row r="1872" spans="1:10" x14ac:dyDescent="0.25">
      <c r="A1872" s="31"/>
      <c r="B1872" s="31"/>
      <c r="C1872" s="31"/>
      <c r="D1872" s="31"/>
      <c r="E1872" s="31" t="s">
        <v>544</v>
      </c>
      <c r="F1872" s="30">
        <v>16.329999999999998</v>
      </c>
      <c r="G1872" s="31" t="s">
        <v>543</v>
      </c>
      <c r="H1872" s="30">
        <v>0</v>
      </c>
      <c r="I1872" s="31" t="s">
        <v>542</v>
      </c>
      <c r="J1872" s="30">
        <v>16.329999999999998</v>
      </c>
    </row>
    <row r="1873" spans="1:10" x14ac:dyDescent="0.25">
      <c r="A1873" s="31"/>
      <c r="B1873" s="31"/>
      <c r="C1873" s="31"/>
      <c r="D1873" s="31"/>
      <c r="E1873" s="31" t="s">
        <v>541</v>
      </c>
      <c r="F1873" s="30">
        <v>38.020000000000003</v>
      </c>
      <c r="G1873" s="31"/>
      <c r="H1873" s="212" t="s">
        <v>540</v>
      </c>
      <c r="I1873" s="212"/>
      <c r="J1873" s="30">
        <v>214.8</v>
      </c>
    </row>
    <row r="1874" spans="1:10" ht="49.95" customHeight="1" thickBot="1" x14ac:dyDescent="0.3">
      <c r="A1874" s="19"/>
      <c r="B1874" s="19"/>
      <c r="C1874" s="19"/>
      <c r="D1874" s="19"/>
      <c r="E1874" s="19"/>
      <c r="F1874" s="19"/>
      <c r="G1874" s="19" t="s">
        <v>539</v>
      </c>
      <c r="H1874" s="29" t="s">
        <v>692</v>
      </c>
      <c r="I1874" s="19" t="s">
        <v>537</v>
      </c>
      <c r="J1874" s="26">
        <v>14681.58</v>
      </c>
    </row>
    <row r="1875" spans="1:10" ht="1.05" customHeight="1" thickTop="1" x14ac:dyDescent="0.25">
      <c r="A1875" s="28"/>
      <c r="B1875" s="28"/>
      <c r="C1875" s="28"/>
      <c r="D1875" s="28"/>
      <c r="E1875" s="28"/>
      <c r="F1875" s="28"/>
      <c r="G1875" s="28"/>
      <c r="H1875" s="28"/>
      <c r="I1875" s="28"/>
      <c r="J1875" s="28"/>
    </row>
    <row r="1876" spans="1:10" ht="18" customHeight="1" x14ac:dyDescent="0.25">
      <c r="A1876" s="24" t="s">
        <v>452</v>
      </c>
      <c r="B1876" s="23" t="s">
        <v>3</v>
      </c>
      <c r="C1876" s="24" t="s">
        <v>4</v>
      </c>
      <c r="D1876" s="24" t="s">
        <v>5</v>
      </c>
      <c r="E1876" s="157" t="s">
        <v>636</v>
      </c>
      <c r="F1876" s="157"/>
      <c r="G1876" s="38" t="s">
        <v>6</v>
      </c>
      <c r="H1876" s="23" t="s">
        <v>7</v>
      </c>
      <c r="I1876" s="23" t="s">
        <v>8</v>
      </c>
      <c r="J1876" s="23" t="s">
        <v>10</v>
      </c>
    </row>
    <row r="1877" spans="1:10" ht="39" customHeight="1" x14ac:dyDescent="0.25">
      <c r="A1877" s="48" t="s">
        <v>643</v>
      </c>
      <c r="B1877" s="49" t="s">
        <v>453</v>
      </c>
      <c r="C1877" s="48" t="s">
        <v>108</v>
      </c>
      <c r="D1877" s="48" t="s">
        <v>454</v>
      </c>
      <c r="E1877" s="213" t="s">
        <v>737</v>
      </c>
      <c r="F1877" s="213"/>
      <c r="G1877" s="47" t="s">
        <v>24</v>
      </c>
      <c r="H1877" s="46">
        <v>1</v>
      </c>
      <c r="I1877" s="45">
        <v>180.22</v>
      </c>
      <c r="J1877" s="45">
        <v>180.22</v>
      </c>
    </row>
    <row r="1878" spans="1:10" ht="15" customHeight="1" x14ac:dyDescent="0.25">
      <c r="A1878" s="24" t="s">
        <v>2</v>
      </c>
      <c r="B1878" s="23" t="s">
        <v>3</v>
      </c>
      <c r="C1878" s="24" t="s">
        <v>4</v>
      </c>
      <c r="D1878" s="24" t="s">
        <v>5</v>
      </c>
      <c r="E1878" s="157" t="s">
        <v>636</v>
      </c>
      <c r="F1878" s="214"/>
      <c r="G1878" s="38" t="s">
        <v>6</v>
      </c>
      <c r="H1878" s="23" t="s">
        <v>7</v>
      </c>
      <c r="I1878" s="23" t="s">
        <v>8</v>
      </c>
      <c r="J1878" s="23" t="s">
        <v>10</v>
      </c>
    </row>
    <row r="1879" spans="1:10" ht="25.95" customHeight="1" x14ac:dyDescent="0.25">
      <c r="A1879" s="36" t="s">
        <v>550</v>
      </c>
      <c r="B1879" s="37" t="s">
        <v>731</v>
      </c>
      <c r="C1879" s="36" t="s">
        <v>108</v>
      </c>
      <c r="D1879" s="36" t="s">
        <v>730</v>
      </c>
      <c r="E1879" s="211" t="s">
        <v>547</v>
      </c>
      <c r="F1879" s="211"/>
      <c r="G1879" s="35" t="s">
        <v>729</v>
      </c>
      <c r="H1879" s="34">
        <v>0.03</v>
      </c>
      <c r="I1879" s="33" t="s">
        <v>728</v>
      </c>
      <c r="J1879" s="32" t="s">
        <v>727</v>
      </c>
    </row>
    <row r="1880" spans="1:10" ht="24" customHeight="1" x14ac:dyDescent="0.25">
      <c r="A1880" s="36" t="s">
        <v>550</v>
      </c>
      <c r="B1880" s="37" t="s">
        <v>726</v>
      </c>
      <c r="C1880" s="36" t="s">
        <v>108</v>
      </c>
      <c r="D1880" s="36" t="s">
        <v>725</v>
      </c>
      <c r="E1880" s="211" t="s">
        <v>565</v>
      </c>
      <c r="F1880" s="211"/>
      <c r="G1880" s="35" t="s">
        <v>564</v>
      </c>
      <c r="H1880" s="34">
        <v>1.3</v>
      </c>
      <c r="I1880" s="33" t="s">
        <v>569</v>
      </c>
      <c r="J1880" s="32" t="s">
        <v>724</v>
      </c>
    </row>
    <row r="1881" spans="1:10" ht="24" customHeight="1" x14ac:dyDescent="0.25">
      <c r="A1881" s="43" t="s">
        <v>643</v>
      </c>
      <c r="B1881" s="44" t="s">
        <v>736</v>
      </c>
      <c r="C1881" s="43" t="s">
        <v>108</v>
      </c>
      <c r="D1881" s="43" t="s">
        <v>735</v>
      </c>
      <c r="E1881" s="215" t="s">
        <v>640</v>
      </c>
      <c r="F1881" s="215"/>
      <c r="G1881" s="42" t="s">
        <v>564</v>
      </c>
      <c r="H1881" s="41">
        <v>1.3</v>
      </c>
      <c r="I1881" s="40" t="s">
        <v>734</v>
      </c>
      <c r="J1881" s="39" t="s">
        <v>733</v>
      </c>
    </row>
    <row r="1882" spans="1:10" ht="24" customHeight="1" x14ac:dyDescent="0.25">
      <c r="A1882" s="36" t="s">
        <v>550</v>
      </c>
      <c r="B1882" s="37" t="s">
        <v>567</v>
      </c>
      <c r="C1882" s="36" t="s">
        <v>108</v>
      </c>
      <c r="D1882" s="36" t="s">
        <v>566</v>
      </c>
      <c r="E1882" s="211" t="s">
        <v>565</v>
      </c>
      <c r="F1882" s="211"/>
      <c r="G1882" s="35" t="s">
        <v>564</v>
      </c>
      <c r="H1882" s="34">
        <v>1.3</v>
      </c>
      <c r="I1882" s="33" t="s">
        <v>563</v>
      </c>
      <c r="J1882" s="32" t="s">
        <v>697</v>
      </c>
    </row>
    <row r="1883" spans="1:10" ht="24" customHeight="1" x14ac:dyDescent="0.25">
      <c r="A1883" s="43" t="s">
        <v>643</v>
      </c>
      <c r="B1883" s="44" t="s">
        <v>647</v>
      </c>
      <c r="C1883" s="43" t="s">
        <v>108</v>
      </c>
      <c r="D1883" s="43" t="s">
        <v>646</v>
      </c>
      <c r="E1883" s="215" t="s">
        <v>640</v>
      </c>
      <c r="F1883" s="215"/>
      <c r="G1883" s="42" t="s">
        <v>564</v>
      </c>
      <c r="H1883" s="41">
        <v>1.3</v>
      </c>
      <c r="I1883" s="40" t="s">
        <v>645</v>
      </c>
      <c r="J1883" s="39" t="s">
        <v>732</v>
      </c>
    </row>
    <row r="1884" spans="1:10" ht="24" customHeight="1" x14ac:dyDescent="0.25">
      <c r="A1884" s="36" t="s">
        <v>550</v>
      </c>
      <c r="B1884" s="37" t="s">
        <v>695</v>
      </c>
      <c r="C1884" s="36" t="s">
        <v>108</v>
      </c>
      <c r="D1884" s="36" t="s">
        <v>694</v>
      </c>
      <c r="E1884" s="211" t="s">
        <v>547</v>
      </c>
      <c r="F1884" s="211"/>
      <c r="G1884" s="35" t="s">
        <v>24</v>
      </c>
      <c r="H1884" s="34">
        <v>1</v>
      </c>
      <c r="I1884" s="33" t="s">
        <v>693</v>
      </c>
      <c r="J1884" s="32" t="s">
        <v>693</v>
      </c>
    </row>
    <row r="1885" spans="1:10" ht="40.049999999999997" customHeight="1" x14ac:dyDescent="0.25">
      <c r="A1885" s="216" t="s">
        <v>637</v>
      </c>
      <c r="B1885" s="214"/>
      <c r="C1885" s="214"/>
      <c r="D1885" s="214"/>
      <c r="E1885" s="214"/>
      <c r="F1885" s="214"/>
      <c r="G1885" s="214"/>
      <c r="H1885" s="214"/>
      <c r="I1885" s="214"/>
      <c r="J1885" s="214"/>
    </row>
    <row r="1886" spans="1:10" ht="15" customHeight="1" x14ac:dyDescent="0.25">
      <c r="A1886" s="24" t="s">
        <v>2</v>
      </c>
      <c r="B1886" s="23" t="s">
        <v>3</v>
      </c>
      <c r="C1886" s="24" t="s">
        <v>4</v>
      </c>
      <c r="D1886" s="24" t="s">
        <v>5</v>
      </c>
      <c r="E1886" s="157" t="s">
        <v>636</v>
      </c>
      <c r="F1886" s="214"/>
      <c r="G1886" s="38" t="s">
        <v>6</v>
      </c>
      <c r="H1886" s="23" t="s">
        <v>7</v>
      </c>
      <c r="I1886" s="23" t="s">
        <v>8</v>
      </c>
      <c r="J1886" s="23" t="s">
        <v>10</v>
      </c>
    </row>
    <row r="1887" spans="1:10" ht="25.95" customHeight="1" x14ac:dyDescent="0.25">
      <c r="A1887" s="36" t="s">
        <v>550</v>
      </c>
      <c r="B1887" s="37" t="s">
        <v>731</v>
      </c>
      <c r="C1887" s="36" t="s">
        <v>108</v>
      </c>
      <c r="D1887" s="36" t="s">
        <v>730</v>
      </c>
      <c r="E1887" s="211" t="s">
        <v>547</v>
      </c>
      <c r="F1887" s="211"/>
      <c r="G1887" s="35" t="s">
        <v>729</v>
      </c>
      <c r="H1887" s="34">
        <v>0.03</v>
      </c>
      <c r="I1887" s="33" t="s">
        <v>728</v>
      </c>
      <c r="J1887" s="32" t="s">
        <v>727</v>
      </c>
    </row>
    <row r="1888" spans="1:10" ht="24" customHeight="1" x14ac:dyDescent="0.25">
      <c r="A1888" s="36" t="s">
        <v>550</v>
      </c>
      <c r="B1888" s="37" t="s">
        <v>726</v>
      </c>
      <c r="C1888" s="36" t="s">
        <v>108</v>
      </c>
      <c r="D1888" s="36" t="s">
        <v>725</v>
      </c>
      <c r="E1888" s="211" t="s">
        <v>565</v>
      </c>
      <c r="F1888" s="211"/>
      <c r="G1888" s="35" t="s">
        <v>564</v>
      </c>
      <c r="H1888" s="34">
        <v>1.3</v>
      </c>
      <c r="I1888" s="33" t="s">
        <v>569</v>
      </c>
      <c r="J1888" s="32" t="s">
        <v>724</v>
      </c>
    </row>
    <row r="1889" spans="1:10" ht="24" customHeight="1" x14ac:dyDescent="0.25">
      <c r="A1889" s="36" t="s">
        <v>550</v>
      </c>
      <c r="B1889" s="37" t="s">
        <v>600</v>
      </c>
      <c r="C1889" s="36" t="s">
        <v>108</v>
      </c>
      <c r="D1889" s="36" t="s">
        <v>599</v>
      </c>
      <c r="E1889" s="211" t="s">
        <v>547</v>
      </c>
      <c r="F1889" s="211"/>
      <c r="G1889" s="35" t="s">
        <v>110</v>
      </c>
      <c r="H1889" s="34">
        <v>0.20735000000000001</v>
      </c>
      <c r="I1889" s="33" t="s">
        <v>598</v>
      </c>
      <c r="J1889" s="32" t="s">
        <v>723</v>
      </c>
    </row>
    <row r="1890" spans="1:10" ht="25.95" customHeight="1" x14ac:dyDescent="0.25">
      <c r="A1890" s="36" t="s">
        <v>550</v>
      </c>
      <c r="B1890" s="37" t="s">
        <v>574</v>
      </c>
      <c r="C1890" s="36" t="s">
        <v>108</v>
      </c>
      <c r="D1890" s="36" t="s">
        <v>573</v>
      </c>
      <c r="E1890" s="211" t="s">
        <v>547</v>
      </c>
      <c r="F1890" s="211"/>
      <c r="G1890" s="35" t="s">
        <v>110</v>
      </c>
      <c r="H1890" s="34">
        <v>5.1999999999999995E-4</v>
      </c>
      <c r="I1890" s="33" t="s">
        <v>572</v>
      </c>
      <c r="J1890" s="32" t="s">
        <v>545</v>
      </c>
    </row>
    <row r="1891" spans="1:10" ht="24" customHeight="1" x14ac:dyDescent="0.25">
      <c r="A1891" s="36" t="s">
        <v>550</v>
      </c>
      <c r="B1891" s="37" t="s">
        <v>615</v>
      </c>
      <c r="C1891" s="36" t="s">
        <v>108</v>
      </c>
      <c r="D1891" s="36" t="s">
        <v>614</v>
      </c>
      <c r="E1891" s="211" t="s">
        <v>547</v>
      </c>
      <c r="F1891" s="211"/>
      <c r="G1891" s="35" t="s">
        <v>110</v>
      </c>
      <c r="H1891" s="34">
        <v>1.17E-2</v>
      </c>
      <c r="I1891" s="33" t="s">
        <v>613</v>
      </c>
      <c r="J1891" s="32" t="s">
        <v>722</v>
      </c>
    </row>
    <row r="1892" spans="1:10" ht="24" customHeight="1" x14ac:dyDescent="0.25">
      <c r="A1892" s="36" t="s">
        <v>550</v>
      </c>
      <c r="B1892" s="37" t="s">
        <v>619</v>
      </c>
      <c r="C1892" s="36" t="s">
        <v>108</v>
      </c>
      <c r="D1892" s="36" t="s">
        <v>618</v>
      </c>
      <c r="E1892" s="211" t="s">
        <v>547</v>
      </c>
      <c r="F1892" s="211"/>
      <c r="G1892" s="35" t="s">
        <v>617</v>
      </c>
      <c r="H1892" s="34">
        <v>5.9800000000000001E-3</v>
      </c>
      <c r="I1892" s="33" t="s">
        <v>616</v>
      </c>
      <c r="J1892" s="32" t="s">
        <v>698</v>
      </c>
    </row>
    <row r="1893" spans="1:10" ht="24" customHeight="1" x14ac:dyDescent="0.25">
      <c r="A1893" s="36" t="s">
        <v>550</v>
      </c>
      <c r="B1893" s="37" t="s">
        <v>721</v>
      </c>
      <c r="C1893" s="36" t="s">
        <v>108</v>
      </c>
      <c r="D1893" s="36" t="s">
        <v>720</v>
      </c>
      <c r="E1893" s="211" t="s">
        <v>547</v>
      </c>
      <c r="F1893" s="211"/>
      <c r="G1893" s="35" t="s">
        <v>110</v>
      </c>
      <c r="H1893" s="34">
        <v>1.2999999999999999E-4</v>
      </c>
      <c r="I1893" s="33" t="s">
        <v>719</v>
      </c>
      <c r="J1893" s="32" t="s">
        <v>545</v>
      </c>
    </row>
    <row r="1894" spans="1:10" ht="24" customHeight="1" x14ac:dyDescent="0.25">
      <c r="A1894" s="36" t="s">
        <v>550</v>
      </c>
      <c r="B1894" s="37" t="s">
        <v>631</v>
      </c>
      <c r="C1894" s="36" t="s">
        <v>108</v>
      </c>
      <c r="D1894" s="36" t="s">
        <v>630</v>
      </c>
      <c r="E1894" s="211" t="s">
        <v>607</v>
      </c>
      <c r="F1894" s="211"/>
      <c r="G1894" s="35" t="s">
        <v>110</v>
      </c>
      <c r="H1894" s="34">
        <v>1.17E-2</v>
      </c>
      <c r="I1894" s="33" t="s">
        <v>629</v>
      </c>
      <c r="J1894" s="32" t="s">
        <v>718</v>
      </c>
    </row>
    <row r="1895" spans="1:10" ht="25.95" customHeight="1" x14ac:dyDescent="0.25">
      <c r="A1895" s="36" t="s">
        <v>550</v>
      </c>
      <c r="B1895" s="37" t="s">
        <v>611</v>
      </c>
      <c r="C1895" s="36" t="s">
        <v>108</v>
      </c>
      <c r="D1895" s="36" t="s">
        <v>610</v>
      </c>
      <c r="E1895" s="211" t="s">
        <v>547</v>
      </c>
      <c r="F1895" s="211"/>
      <c r="G1895" s="35" t="s">
        <v>110</v>
      </c>
      <c r="H1895" s="34">
        <v>1.56E-3</v>
      </c>
      <c r="I1895" s="33" t="s">
        <v>602</v>
      </c>
      <c r="J1895" s="32" t="s">
        <v>620</v>
      </c>
    </row>
    <row r="1896" spans="1:10" ht="24" customHeight="1" x14ac:dyDescent="0.25">
      <c r="A1896" s="36" t="s">
        <v>550</v>
      </c>
      <c r="B1896" s="37" t="s">
        <v>587</v>
      </c>
      <c r="C1896" s="36" t="s">
        <v>108</v>
      </c>
      <c r="D1896" s="36" t="s">
        <v>586</v>
      </c>
      <c r="E1896" s="211" t="s">
        <v>547</v>
      </c>
      <c r="F1896" s="211"/>
      <c r="G1896" s="35" t="s">
        <v>585</v>
      </c>
      <c r="H1896" s="34">
        <v>1.9499999999999999E-3</v>
      </c>
      <c r="I1896" s="33" t="s">
        <v>584</v>
      </c>
      <c r="J1896" s="32" t="s">
        <v>620</v>
      </c>
    </row>
    <row r="1897" spans="1:10" ht="24" customHeight="1" x14ac:dyDescent="0.25">
      <c r="A1897" s="36" t="s">
        <v>550</v>
      </c>
      <c r="B1897" s="37" t="s">
        <v>549</v>
      </c>
      <c r="C1897" s="36" t="s">
        <v>108</v>
      </c>
      <c r="D1897" s="36" t="s">
        <v>548</v>
      </c>
      <c r="E1897" s="211" t="s">
        <v>547</v>
      </c>
      <c r="F1897" s="211"/>
      <c r="G1897" s="35" t="s">
        <v>110</v>
      </c>
      <c r="H1897" s="34">
        <v>2.5999999999999998E-4</v>
      </c>
      <c r="I1897" s="33" t="s">
        <v>546</v>
      </c>
      <c r="J1897" s="32" t="s">
        <v>545</v>
      </c>
    </row>
    <row r="1898" spans="1:10" ht="24" customHeight="1" x14ac:dyDescent="0.25">
      <c r="A1898" s="36" t="s">
        <v>550</v>
      </c>
      <c r="B1898" s="37" t="s">
        <v>635</v>
      </c>
      <c r="C1898" s="36" t="s">
        <v>108</v>
      </c>
      <c r="D1898" s="36" t="s">
        <v>634</v>
      </c>
      <c r="E1898" s="211" t="s">
        <v>547</v>
      </c>
      <c r="F1898" s="211"/>
      <c r="G1898" s="35" t="s">
        <v>110</v>
      </c>
      <c r="H1898" s="34">
        <v>3.8999999999999998E-3</v>
      </c>
      <c r="I1898" s="33" t="s">
        <v>633</v>
      </c>
      <c r="J1898" s="32" t="s">
        <v>717</v>
      </c>
    </row>
    <row r="1899" spans="1:10" ht="24" customHeight="1" x14ac:dyDescent="0.25">
      <c r="A1899" s="36" t="s">
        <v>550</v>
      </c>
      <c r="B1899" s="37" t="s">
        <v>716</v>
      </c>
      <c r="C1899" s="36" t="s">
        <v>108</v>
      </c>
      <c r="D1899" s="36" t="s">
        <v>715</v>
      </c>
      <c r="E1899" s="211" t="s">
        <v>547</v>
      </c>
      <c r="F1899" s="211"/>
      <c r="G1899" s="35" t="s">
        <v>110</v>
      </c>
      <c r="H1899" s="34">
        <v>2.5999999999999998E-4</v>
      </c>
      <c r="I1899" s="33" t="s">
        <v>714</v>
      </c>
      <c r="J1899" s="32" t="s">
        <v>545</v>
      </c>
    </row>
    <row r="1900" spans="1:10" ht="24" customHeight="1" x14ac:dyDescent="0.25">
      <c r="A1900" s="36" t="s">
        <v>550</v>
      </c>
      <c r="B1900" s="37" t="s">
        <v>628</v>
      </c>
      <c r="C1900" s="36" t="s">
        <v>108</v>
      </c>
      <c r="D1900" s="36" t="s">
        <v>627</v>
      </c>
      <c r="E1900" s="211" t="s">
        <v>607</v>
      </c>
      <c r="F1900" s="211"/>
      <c r="G1900" s="35" t="s">
        <v>626</v>
      </c>
      <c r="H1900" s="34">
        <v>1.0399999999999999E-3</v>
      </c>
      <c r="I1900" s="33" t="s">
        <v>625</v>
      </c>
      <c r="J1900" s="32" t="s">
        <v>713</v>
      </c>
    </row>
    <row r="1901" spans="1:10" ht="24" customHeight="1" x14ac:dyDescent="0.25">
      <c r="A1901" s="36" t="s">
        <v>550</v>
      </c>
      <c r="B1901" s="37" t="s">
        <v>712</v>
      </c>
      <c r="C1901" s="36" t="s">
        <v>108</v>
      </c>
      <c r="D1901" s="36" t="s">
        <v>711</v>
      </c>
      <c r="E1901" s="211" t="s">
        <v>547</v>
      </c>
      <c r="F1901" s="211"/>
      <c r="G1901" s="35" t="s">
        <v>110</v>
      </c>
      <c r="H1901" s="34">
        <v>2.5999999999999998E-4</v>
      </c>
      <c r="I1901" s="33" t="s">
        <v>710</v>
      </c>
      <c r="J1901" s="32" t="s">
        <v>545</v>
      </c>
    </row>
    <row r="1902" spans="1:10" ht="25.95" customHeight="1" x14ac:dyDescent="0.25">
      <c r="A1902" s="36" t="s">
        <v>550</v>
      </c>
      <c r="B1902" s="37" t="s">
        <v>623</v>
      </c>
      <c r="C1902" s="36" t="s">
        <v>108</v>
      </c>
      <c r="D1902" s="36" t="s">
        <v>622</v>
      </c>
      <c r="E1902" s="211" t="s">
        <v>547</v>
      </c>
      <c r="F1902" s="211"/>
      <c r="G1902" s="35" t="s">
        <v>617</v>
      </c>
      <c r="H1902" s="34">
        <v>1.9499999999999999E-3</v>
      </c>
      <c r="I1902" s="33" t="s">
        <v>621</v>
      </c>
      <c r="J1902" s="32" t="s">
        <v>709</v>
      </c>
    </row>
    <row r="1903" spans="1:10" ht="24" customHeight="1" x14ac:dyDescent="0.25">
      <c r="A1903" s="36" t="s">
        <v>550</v>
      </c>
      <c r="B1903" s="37" t="s">
        <v>583</v>
      </c>
      <c r="C1903" s="36" t="s">
        <v>108</v>
      </c>
      <c r="D1903" s="36" t="s">
        <v>582</v>
      </c>
      <c r="E1903" s="211" t="s">
        <v>547</v>
      </c>
      <c r="F1903" s="211"/>
      <c r="G1903" s="35" t="s">
        <v>110</v>
      </c>
      <c r="H1903" s="34">
        <v>4.6800000000000001E-3</v>
      </c>
      <c r="I1903" s="33" t="s">
        <v>581</v>
      </c>
      <c r="J1903" s="32" t="s">
        <v>632</v>
      </c>
    </row>
    <row r="1904" spans="1:10" ht="24" customHeight="1" x14ac:dyDescent="0.25">
      <c r="A1904" s="36" t="s">
        <v>550</v>
      </c>
      <c r="B1904" s="37" t="s">
        <v>590</v>
      </c>
      <c r="C1904" s="36" t="s">
        <v>108</v>
      </c>
      <c r="D1904" s="36" t="s">
        <v>589</v>
      </c>
      <c r="E1904" s="211" t="s">
        <v>547</v>
      </c>
      <c r="F1904" s="211"/>
      <c r="G1904" s="35" t="s">
        <v>110</v>
      </c>
      <c r="H1904" s="34">
        <v>1.17E-2</v>
      </c>
      <c r="I1904" s="33" t="s">
        <v>588</v>
      </c>
      <c r="J1904" s="32" t="s">
        <v>708</v>
      </c>
    </row>
    <row r="1905" spans="1:10" ht="25.95" customHeight="1" x14ac:dyDescent="0.25">
      <c r="A1905" s="36" t="s">
        <v>550</v>
      </c>
      <c r="B1905" s="37" t="s">
        <v>609</v>
      </c>
      <c r="C1905" s="36" t="s">
        <v>108</v>
      </c>
      <c r="D1905" s="36" t="s">
        <v>608</v>
      </c>
      <c r="E1905" s="211" t="s">
        <v>607</v>
      </c>
      <c r="F1905" s="211"/>
      <c r="G1905" s="35" t="s">
        <v>110</v>
      </c>
      <c r="H1905" s="34">
        <v>0.26468000000000003</v>
      </c>
      <c r="I1905" s="33" t="s">
        <v>606</v>
      </c>
      <c r="J1905" s="32" t="s">
        <v>707</v>
      </c>
    </row>
    <row r="1906" spans="1:10" ht="25.95" customHeight="1" x14ac:dyDescent="0.25">
      <c r="A1906" s="36" t="s">
        <v>550</v>
      </c>
      <c r="B1906" s="37" t="s">
        <v>706</v>
      </c>
      <c r="C1906" s="36" t="s">
        <v>108</v>
      </c>
      <c r="D1906" s="36" t="s">
        <v>705</v>
      </c>
      <c r="E1906" s="211" t="s">
        <v>700</v>
      </c>
      <c r="F1906" s="211"/>
      <c r="G1906" s="35" t="s">
        <v>110</v>
      </c>
      <c r="H1906" s="34">
        <v>1.2999999999999999E-4</v>
      </c>
      <c r="I1906" s="33" t="s">
        <v>704</v>
      </c>
      <c r="J1906" s="32" t="s">
        <v>624</v>
      </c>
    </row>
    <row r="1907" spans="1:10" ht="24" customHeight="1" x14ac:dyDescent="0.25">
      <c r="A1907" s="36" t="s">
        <v>550</v>
      </c>
      <c r="B1907" s="37" t="s">
        <v>604</v>
      </c>
      <c r="C1907" s="36" t="s">
        <v>108</v>
      </c>
      <c r="D1907" s="36" t="s">
        <v>603</v>
      </c>
      <c r="E1907" s="211" t="s">
        <v>547</v>
      </c>
      <c r="F1907" s="211"/>
      <c r="G1907" s="35" t="s">
        <v>110</v>
      </c>
      <c r="H1907" s="34">
        <v>0.26468000000000003</v>
      </c>
      <c r="I1907" s="33" t="s">
        <v>602</v>
      </c>
      <c r="J1907" s="32" t="s">
        <v>703</v>
      </c>
    </row>
    <row r="1908" spans="1:10" ht="24" customHeight="1" x14ac:dyDescent="0.25">
      <c r="A1908" s="36" t="s">
        <v>550</v>
      </c>
      <c r="B1908" s="37" t="s">
        <v>702</v>
      </c>
      <c r="C1908" s="36" t="s">
        <v>108</v>
      </c>
      <c r="D1908" s="36" t="s">
        <v>701</v>
      </c>
      <c r="E1908" s="211" t="s">
        <v>700</v>
      </c>
      <c r="F1908" s="211"/>
      <c r="G1908" s="35" t="s">
        <v>110</v>
      </c>
      <c r="H1908" s="34">
        <v>1.2999999999999999E-4</v>
      </c>
      <c r="I1908" s="33" t="s">
        <v>699</v>
      </c>
      <c r="J1908" s="32" t="s">
        <v>698</v>
      </c>
    </row>
    <row r="1909" spans="1:10" ht="24" customHeight="1" x14ac:dyDescent="0.25">
      <c r="A1909" s="36" t="s">
        <v>550</v>
      </c>
      <c r="B1909" s="37" t="s">
        <v>567</v>
      </c>
      <c r="C1909" s="36" t="s">
        <v>108</v>
      </c>
      <c r="D1909" s="36" t="s">
        <v>566</v>
      </c>
      <c r="E1909" s="211" t="s">
        <v>565</v>
      </c>
      <c r="F1909" s="211"/>
      <c r="G1909" s="35" t="s">
        <v>564</v>
      </c>
      <c r="H1909" s="34">
        <v>1.3</v>
      </c>
      <c r="I1909" s="33" t="s">
        <v>563</v>
      </c>
      <c r="J1909" s="32" t="s">
        <v>697</v>
      </c>
    </row>
    <row r="1910" spans="1:10" ht="24" customHeight="1" x14ac:dyDescent="0.25">
      <c r="A1910" s="36" t="s">
        <v>550</v>
      </c>
      <c r="B1910" s="37" t="s">
        <v>596</v>
      </c>
      <c r="C1910" s="36" t="s">
        <v>108</v>
      </c>
      <c r="D1910" s="36" t="s">
        <v>595</v>
      </c>
      <c r="E1910" s="211" t="s">
        <v>547</v>
      </c>
      <c r="F1910" s="211"/>
      <c r="G1910" s="35" t="s">
        <v>110</v>
      </c>
      <c r="H1910" s="34">
        <v>2.5999999999999998E-4</v>
      </c>
      <c r="I1910" s="33" t="s">
        <v>594</v>
      </c>
      <c r="J1910" s="32" t="s">
        <v>545</v>
      </c>
    </row>
    <row r="1911" spans="1:10" ht="24" customHeight="1" x14ac:dyDescent="0.25">
      <c r="A1911" s="36" t="s">
        <v>550</v>
      </c>
      <c r="B1911" s="37" t="s">
        <v>593</v>
      </c>
      <c r="C1911" s="36" t="s">
        <v>108</v>
      </c>
      <c r="D1911" s="36" t="s">
        <v>592</v>
      </c>
      <c r="E1911" s="211" t="s">
        <v>547</v>
      </c>
      <c r="F1911" s="211"/>
      <c r="G1911" s="35" t="s">
        <v>110</v>
      </c>
      <c r="H1911" s="34">
        <v>3.8999999999999999E-4</v>
      </c>
      <c r="I1911" s="33" t="s">
        <v>591</v>
      </c>
      <c r="J1911" s="32" t="s">
        <v>545</v>
      </c>
    </row>
    <row r="1912" spans="1:10" ht="25.95" customHeight="1" x14ac:dyDescent="0.25">
      <c r="A1912" s="36" t="s">
        <v>550</v>
      </c>
      <c r="B1912" s="37" t="s">
        <v>580</v>
      </c>
      <c r="C1912" s="36" t="s">
        <v>108</v>
      </c>
      <c r="D1912" s="36" t="s">
        <v>579</v>
      </c>
      <c r="E1912" s="211" t="s">
        <v>547</v>
      </c>
      <c r="F1912" s="211"/>
      <c r="G1912" s="35" t="s">
        <v>110</v>
      </c>
      <c r="H1912" s="34">
        <v>2.5999999999999998E-4</v>
      </c>
      <c r="I1912" s="33" t="s">
        <v>578</v>
      </c>
      <c r="J1912" s="32" t="s">
        <v>696</v>
      </c>
    </row>
    <row r="1913" spans="1:10" ht="24" customHeight="1" x14ac:dyDescent="0.25">
      <c r="A1913" s="36" t="s">
        <v>550</v>
      </c>
      <c r="B1913" s="37" t="s">
        <v>577</v>
      </c>
      <c r="C1913" s="36" t="s">
        <v>108</v>
      </c>
      <c r="D1913" s="36" t="s">
        <v>576</v>
      </c>
      <c r="E1913" s="211" t="s">
        <v>547</v>
      </c>
      <c r="F1913" s="211"/>
      <c r="G1913" s="35" t="s">
        <v>110</v>
      </c>
      <c r="H1913" s="34">
        <v>1.2999999999999999E-4</v>
      </c>
      <c r="I1913" s="33" t="s">
        <v>575</v>
      </c>
      <c r="J1913" s="32" t="s">
        <v>545</v>
      </c>
    </row>
    <row r="1914" spans="1:10" ht="24" customHeight="1" x14ac:dyDescent="0.25">
      <c r="A1914" s="36" t="s">
        <v>550</v>
      </c>
      <c r="B1914" s="37" t="s">
        <v>695</v>
      </c>
      <c r="C1914" s="36" t="s">
        <v>108</v>
      </c>
      <c r="D1914" s="36" t="s">
        <v>694</v>
      </c>
      <c r="E1914" s="211" t="s">
        <v>547</v>
      </c>
      <c r="F1914" s="211"/>
      <c r="G1914" s="35" t="s">
        <v>24</v>
      </c>
      <c r="H1914" s="34">
        <v>1</v>
      </c>
      <c r="I1914" s="33" t="s">
        <v>693</v>
      </c>
      <c r="J1914" s="32" t="s">
        <v>693</v>
      </c>
    </row>
    <row r="1915" spans="1:10" x14ac:dyDescent="0.25">
      <c r="A1915" s="31"/>
      <c r="B1915" s="31"/>
      <c r="C1915" s="31"/>
      <c r="D1915" s="31"/>
      <c r="E1915" s="31" t="s">
        <v>544</v>
      </c>
      <c r="F1915" s="30">
        <v>32.79</v>
      </c>
      <c r="G1915" s="31" t="s">
        <v>543</v>
      </c>
      <c r="H1915" s="30">
        <v>0</v>
      </c>
      <c r="I1915" s="31" t="s">
        <v>542</v>
      </c>
      <c r="J1915" s="30">
        <v>32.79</v>
      </c>
    </row>
    <row r="1916" spans="1:10" x14ac:dyDescent="0.25">
      <c r="A1916" s="31"/>
      <c r="B1916" s="31"/>
      <c r="C1916" s="31"/>
      <c r="D1916" s="31"/>
      <c r="E1916" s="31" t="s">
        <v>541</v>
      </c>
      <c r="F1916" s="30">
        <v>38.76</v>
      </c>
      <c r="G1916" s="31"/>
      <c r="H1916" s="212" t="s">
        <v>540</v>
      </c>
      <c r="I1916" s="212"/>
      <c r="J1916" s="30">
        <v>218.98</v>
      </c>
    </row>
    <row r="1917" spans="1:10" ht="49.95" customHeight="1" thickBot="1" x14ac:dyDescent="0.3">
      <c r="A1917" s="19"/>
      <c r="B1917" s="19"/>
      <c r="C1917" s="19"/>
      <c r="D1917" s="19"/>
      <c r="E1917" s="19"/>
      <c r="F1917" s="19"/>
      <c r="G1917" s="19" t="s">
        <v>539</v>
      </c>
      <c r="H1917" s="29" t="s">
        <v>692</v>
      </c>
      <c r="I1917" s="19" t="s">
        <v>537</v>
      </c>
      <c r="J1917" s="26">
        <v>14967.28</v>
      </c>
    </row>
    <row r="1918" spans="1:10" ht="1.05" customHeight="1" thickTop="1" x14ac:dyDescent="0.25">
      <c r="A1918" s="28"/>
      <c r="B1918" s="28"/>
      <c r="C1918" s="28"/>
      <c r="D1918" s="28"/>
      <c r="E1918" s="28"/>
      <c r="F1918" s="28"/>
      <c r="G1918" s="28"/>
      <c r="H1918" s="28"/>
      <c r="I1918" s="28"/>
      <c r="J1918" s="28"/>
    </row>
    <row r="1919" spans="1:10" ht="18" customHeight="1" x14ac:dyDescent="0.25">
      <c r="A1919" s="24" t="s">
        <v>455</v>
      </c>
      <c r="B1919" s="23" t="s">
        <v>3</v>
      </c>
      <c r="C1919" s="24" t="s">
        <v>4</v>
      </c>
      <c r="D1919" s="24" t="s">
        <v>5</v>
      </c>
      <c r="E1919" s="157" t="s">
        <v>636</v>
      </c>
      <c r="F1919" s="157"/>
      <c r="G1919" s="38" t="s">
        <v>6</v>
      </c>
      <c r="H1919" s="23" t="s">
        <v>7</v>
      </c>
      <c r="I1919" s="23" t="s">
        <v>8</v>
      </c>
      <c r="J1919" s="23" t="s">
        <v>10</v>
      </c>
    </row>
    <row r="1920" spans="1:10" ht="52.05" customHeight="1" x14ac:dyDescent="0.25">
      <c r="A1920" s="48" t="s">
        <v>643</v>
      </c>
      <c r="B1920" s="49" t="s">
        <v>81</v>
      </c>
      <c r="C1920" s="48" t="s">
        <v>22</v>
      </c>
      <c r="D1920" s="48" t="s">
        <v>82</v>
      </c>
      <c r="E1920" s="213" t="s">
        <v>691</v>
      </c>
      <c r="F1920" s="213"/>
      <c r="G1920" s="47" t="s">
        <v>24</v>
      </c>
      <c r="H1920" s="46">
        <v>1</v>
      </c>
      <c r="I1920" s="45">
        <v>64.819999999999993</v>
      </c>
      <c r="J1920" s="45">
        <v>64.819999999999993</v>
      </c>
    </row>
    <row r="1921" spans="1:10" ht="52.05" customHeight="1" x14ac:dyDescent="0.25">
      <c r="A1921" s="43" t="s">
        <v>686</v>
      </c>
      <c r="B1921" s="44" t="s">
        <v>690</v>
      </c>
      <c r="C1921" s="43" t="s">
        <v>22</v>
      </c>
      <c r="D1921" s="43" t="s">
        <v>689</v>
      </c>
      <c r="E1921" s="215" t="s">
        <v>683</v>
      </c>
      <c r="F1921" s="215"/>
      <c r="G1921" s="42" t="s">
        <v>44</v>
      </c>
      <c r="H1921" s="41">
        <v>9.1000000000000004E-3</v>
      </c>
      <c r="I1921" s="40">
        <v>423.67</v>
      </c>
      <c r="J1921" s="40">
        <v>3.85</v>
      </c>
    </row>
    <row r="1922" spans="1:10" ht="24" customHeight="1" x14ac:dyDescent="0.25">
      <c r="A1922" s="43" t="s">
        <v>686</v>
      </c>
      <c r="B1922" s="44" t="s">
        <v>688</v>
      </c>
      <c r="C1922" s="43" t="s">
        <v>22</v>
      </c>
      <c r="D1922" s="43" t="s">
        <v>687</v>
      </c>
      <c r="E1922" s="215" t="s">
        <v>683</v>
      </c>
      <c r="F1922" s="215"/>
      <c r="G1922" s="42" t="s">
        <v>654</v>
      </c>
      <c r="H1922" s="41">
        <v>1.61</v>
      </c>
      <c r="I1922" s="40">
        <v>18.88</v>
      </c>
      <c r="J1922" s="40">
        <v>30.39</v>
      </c>
    </row>
    <row r="1923" spans="1:10" ht="24" customHeight="1" x14ac:dyDescent="0.25">
      <c r="A1923" s="43" t="s">
        <v>686</v>
      </c>
      <c r="B1923" s="44" t="s">
        <v>685</v>
      </c>
      <c r="C1923" s="43" t="s">
        <v>22</v>
      </c>
      <c r="D1923" s="43" t="s">
        <v>684</v>
      </c>
      <c r="E1923" s="215" t="s">
        <v>683</v>
      </c>
      <c r="F1923" s="215"/>
      <c r="G1923" s="42" t="s">
        <v>654</v>
      </c>
      <c r="H1923" s="41">
        <v>0.80500000000000005</v>
      </c>
      <c r="I1923" s="40">
        <v>15.17</v>
      </c>
      <c r="J1923" s="40">
        <v>12.21</v>
      </c>
    </row>
    <row r="1924" spans="1:10" ht="39" customHeight="1" x14ac:dyDescent="0.25">
      <c r="A1924" s="36" t="s">
        <v>550</v>
      </c>
      <c r="B1924" s="37" t="s">
        <v>682</v>
      </c>
      <c r="C1924" s="36" t="s">
        <v>22</v>
      </c>
      <c r="D1924" s="36" t="s">
        <v>681</v>
      </c>
      <c r="E1924" s="211" t="s">
        <v>547</v>
      </c>
      <c r="F1924" s="211"/>
      <c r="G1924" s="35" t="s">
        <v>36</v>
      </c>
      <c r="H1924" s="34">
        <v>28.31</v>
      </c>
      <c r="I1924" s="33">
        <v>0.62</v>
      </c>
      <c r="J1924" s="33">
        <v>17.55</v>
      </c>
    </row>
    <row r="1925" spans="1:10" ht="39" customHeight="1" x14ac:dyDescent="0.25">
      <c r="A1925" s="36" t="s">
        <v>550</v>
      </c>
      <c r="B1925" s="37" t="s">
        <v>680</v>
      </c>
      <c r="C1925" s="36" t="s">
        <v>22</v>
      </c>
      <c r="D1925" s="36" t="s">
        <v>679</v>
      </c>
      <c r="E1925" s="211" t="s">
        <v>547</v>
      </c>
      <c r="F1925" s="211"/>
      <c r="G1925" s="35" t="s">
        <v>40</v>
      </c>
      <c r="H1925" s="34">
        <v>0.42</v>
      </c>
      <c r="I1925" s="33">
        <v>1.59</v>
      </c>
      <c r="J1925" s="33">
        <v>0.66</v>
      </c>
    </row>
    <row r="1926" spans="1:10" ht="24" customHeight="1" x14ac:dyDescent="0.25">
      <c r="A1926" s="36" t="s">
        <v>550</v>
      </c>
      <c r="B1926" s="37" t="s">
        <v>678</v>
      </c>
      <c r="C1926" s="36" t="s">
        <v>22</v>
      </c>
      <c r="D1926" s="36" t="s">
        <v>677</v>
      </c>
      <c r="E1926" s="211" t="s">
        <v>547</v>
      </c>
      <c r="F1926" s="211"/>
      <c r="G1926" s="35" t="s">
        <v>676</v>
      </c>
      <c r="H1926" s="34">
        <v>5.0000000000000001E-3</v>
      </c>
      <c r="I1926" s="33">
        <v>33.64</v>
      </c>
      <c r="J1926" s="33">
        <v>0.16</v>
      </c>
    </row>
    <row r="1927" spans="1:10" x14ac:dyDescent="0.25">
      <c r="A1927" s="31"/>
      <c r="B1927" s="31"/>
      <c r="C1927" s="31"/>
      <c r="D1927" s="31"/>
      <c r="E1927" s="31" t="s">
        <v>544</v>
      </c>
      <c r="F1927" s="30">
        <v>33.51</v>
      </c>
      <c r="G1927" s="31" t="s">
        <v>543</v>
      </c>
      <c r="H1927" s="30">
        <v>0</v>
      </c>
      <c r="I1927" s="31" t="s">
        <v>542</v>
      </c>
      <c r="J1927" s="30">
        <v>33.51</v>
      </c>
    </row>
    <row r="1928" spans="1:10" x14ac:dyDescent="0.25">
      <c r="A1928" s="31"/>
      <c r="B1928" s="31"/>
      <c r="C1928" s="31"/>
      <c r="D1928" s="31"/>
      <c r="E1928" s="31" t="s">
        <v>541</v>
      </c>
      <c r="F1928" s="30">
        <v>13.94</v>
      </c>
      <c r="G1928" s="31"/>
      <c r="H1928" s="212" t="s">
        <v>540</v>
      </c>
      <c r="I1928" s="212"/>
      <c r="J1928" s="30">
        <v>78.760000000000005</v>
      </c>
    </row>
    <row r="1929" spans="1:10" ht="49.95" customHeight="1" thickBot="1" x14ac:dyDescent="0.3">
      <c r="A1929" s="19"/>
      <c r="B1929" s="19"/>
      <c r="C1929" s="19"/>
      <c r="D1929" s="19"/>
      <c r="E1929" s="19"/>
      <c r="F1929" s="19"/>
      <c r="G1929" s="19" t="s">
        <v>539</v>
      </c>
      <c r="H1929" s="29" t="s">
        <v>675</v>
      </c>
      <c r="I1929" s="19" t="s">
        <v>537</v>
      </c>
      <c r="J1929" s="26">
        <v>833.28</v>
      </c>
    </row>
    <row r="1930" spans="1:10" ht="1.05" customHeight="1" thickTop="1" x14ac:dyDescent="0.25">
      <c r="A1930" s="28"/>
      <c r="B1930" s="28"/>
      <c r="C1930" s="28"/>
      <c r="D1930" s="28"/>
      <c r="E1930" s="28"/>
      <c r="F1930" s="28"/>
      <c r="G1930" s="28"/>
      <c r="H1930" s="28"/>
      <c r="I1930" s="28"/>
      <c r="J1930" s="28"/>
    </row>
    <row r="1931" spans="1:10" ht="18" customHeight="1" x14ac:dyDescent="0.25">
      <c r="A1931" s="24" t="s">
        <v>456</v>
      </c>
      <c r="B1931" s="23" t="s">
        <v>3</v>
      </c>
      <c r="C1931" s="24" t="s">
        <v>4</v>
      </c>
      <c r="D1931" s="24" t="s">
        <v>5</v>
      </c>
      <c r="E1931" s="157" t="s">
        <v>636</v>
      </c>
      <c r="F1931" s="157"/>
      <c r="G1931" s="38" t="s">
        <v>6</v>
      </c>
      <c r="H1931" s="23" t="s">
        <v>7</v>
      </c>
      <c r="I1931" s="23" t="s">
        <v>8</v>
      </c>
      <c r="J1931" s="23" t="s">
        <v>10</v>
      </c>
    </row>
    <row r="1932" spans="1:10" ht="24" customHeight="1" x14ac:dyDescent="0.25">
      <c r="A1932" s="48" t="s">
        <v>643</v>
      </c>
      <c r="B1932" s="49" t="s">
        <v>457</v>
      </c>
      <c r="C1932" s="48" t="s">
        <v>34</v>
      </c>
      <c r="D1932" s="48" t="s">
        <v>458</v>
      </c>
      <c r="E1932" s="213" t="s">
        <v>663</v>
      </c>
      <c r="F1932" s="213"/>
      <c r="G1932" s="47" t="s">
        <v>36</v>
      </c>
      <c r="H1932" s="46">
        <v>1</v>
      </c>
      <c r="I1932" s="45">
        <v>76.53</v>
      </c>
      <c r="J1932" s="45">
        <v>76.53</v>
      </c>
    </row>
    <row r="1933" spans="1:10" ht="24" customHeight="1" x14ac:dyDescent="0.25">
      <c r="A1933" s="36" t="s">
        <v>550</v>
      </c>
      <c r="B1933" s="37" t="s">
        <v>653</v>
      </c>
      <c r="C1933" s="36" t="s">
        <v>34</v>
      </c>
      <c r="D1933" s="36" t="s">
        <v>652</v>
      </c>
      <c r="E1933" s="211" t="s">
        <v>547</v>
      </c>
      <c r="F1933" s="211"/>
      <c r="G1933" s="35" t="s">
        <v>40</v>
      </c>
      <c r="H1933" s="34">
        <v>0.3</v>
      </c>
      <c r="I1933" s="33">
        <v>0.79</v>
      </c>
      <c r="J1933" s="33">
        <v>0.23</v>
      </c>
    </row>
    <row r="1934" spans="1:10" ht="25.95" customHeight="1" x14ac:dyDescent="0.25">
      <c r="A1934" s="36" t="s">
        <v>550</v>
      </c>
      <c r="B1934" s="37" t="s">
        <v>674</v>
      </c>
      <c r="C1934" s="36" t="s">
        <v>34</v>
      </c>
      <c r="D1934" s="36" t="s">
        <v>673</v>
      </c>
      <c r="E1934" s="211" t="s">
        <v>547</v>
      </c>
      <c r="F1934" s="211"/>
      <c r="G1934" s="35" t="s">
        <v>40</v>
      </c>
      <c r="H1934" s="34">
        <v>4.5</v>
      </c>
      <c r="I1934" s="33">
        <v>1.27</v>
      </c>
      <c r="J1934" s="33">
        <v>5.71</v>
      </c>
    </row>
    <row r="1935" spans="1:10" ht="24" customHeight="1" x14ac:dyDescent="0.25">
      <c r="A1935" s="36" t="s">
        <v>550</v>
      </c>
      <c r="B1935" s="37" t="s">
        <v>672</v>
      </c>
      <c r="C1935" s="36" t="s">
        <v>34</v>
      </c>
      <c r="D1935" s="36" t="s">
        <v>671</v>
      </c>
      <c r="E1935" s="211" t="s">
        <v>547</v>
      </c>
      <c r="F1935" s="211"/>
      <c r="G1935" s="35" t="s">
        <v>36</v>
      </c>
      <c r="H1935" s="34">
        <v>1</v>
      </c>
      <c r="I1935" s="33">
        <v>2.23</v>
      </c>
      <c r="J1935" s="33">
        <v>2.23</v>
      </c>
    </row>
    <row r="1936" spans="1:10" ht="24" customHeight="1" x14ac:dyDescent="0.25">
      <c r="A1936" s="36" t="s">
        <v>550</v>
      </c>
      <c r="B1936" s="37" t="s">
        <v>670</v>
      </c>
      <c r="C1936" s="36" t="s">
        <v>34</v>
      </c>
      <c r="D1936" s="36" t="s">
        <v>669</v>
      </c>
      <c r="E1936" s="211" t="s">
        <v>547</v>
      </c>
      <c r="F1936" s="211"/>
      <c r="G1936" s="35" t="s">
        <v>36</v>
      </c>
      <c r="H1936" s="34">
        <v>2</v>
      </c>
      <c r="I1936" s="33">
        <v>2.93</v>
      </c>
      <c r="J1936" s="33">
        <v>5.86</v>
      </c>
    </row>
    <row r="1937" spans="1:10" ht="24" customHeight="1" x14ac:dyDescent="0.25">
      <c r="A1937" s="36" t="s">
        <v>550</v>
      </c>
      <c r="B1937" s="37" t="s">
        <v>658</v>
      </c>
      <c r="C1937" s="36" t="s">
        <v>34</v>
      </c>
      <c r="D1937" s="36" t="s">
        <v>657</v>
      </c>
      <c r="E1937" s="211" t="s">
        <v>565</v>
      </c>
      <c r="F1937" s="211"/>
      <c r="G1937" s="35" t="s">
        <v>654</v>
      </c>
      <c r="H1937" s="34">
        <v>1.8089999999999999</v>
      </c>
      <c r="I1937" s="33">
        <v>13.67</v>
      </c>
      <c r="J1937" s="33">
        <v>24.72</v>
      </c>
    </row>
    <row r="1938" spans="1:10" ht="25.95" customHeight="1" x14ac:dyDescent="0.25">
      <c r="A1938" s="36" t="s">
        <v>550</v>
      </c>
      <c r="B1938" s="37" t="s">
        <v>668</v>
      </c>
      <c r="C1938" s="36" t="s">
        <v>34</v>
      </c>
      <c r="D1938" s="36" t="s">
        <v>667</v>
      </c>
      <c r="E1938" s="211" t="s">
        <v>547</v>
      </c>
      <c r="F1938" s="211"/>
      <c r="G1938" s="35" t="s">
        <v>40</v>
      </c>
      <c r="H1938" s="34">
        <v>1.5</v>
      </c>
      <c r="I1938" s="33">
        <v>5.08</v>
      </c>
      <c r="J1938" s="33">
        <v>7.62</v>
      </c>
    </row>
    <row r="1939" spans="1:10" ht="24" customHeight="1" x14ac:dyDescent="0.25">
      <c r="A1939" s="36" t="s">
        <v>550</v>
      </c>
      <c r="B1939" s="37" t="s">
        <v>666</v>
      </c>
      <c r="C1939" s="36" t="s">
        <v>34</v>
      </c>
      <c r="D1939" s="36" t="s">
        <v>665</v>
      </c>
      <c r="E1939" s="211" t="s">
        <v>547</v>
      </c>
      <c r="F1939" s="211"/>
      <c r="G1939" s="35" t="s">
        <v>36</v>
      </c>
      <c r="H1939" s="34">
        <v>2</v>
      </c>
      <c r="I1939" s="33">
        <v>2.1</v>
      </c>
      <c r="J1939" s="33">
        <v>4.2</v>
      </c>
    </row>
    <row r="1940" spans="1:10" ht="24" customHeight="1" x14ac:dyDescent="0.25">
      <c r="A1940" s="36" t="s">
        <v>550</v>
      </c>
      <c r="B1940" s="37" t="s">
        <v>656</v>
      </c>
      <c r="C1940" s="36" t="s">
        <v>34</v>
      </c>
      <c r="D1940" s="36" t="s">
        <v>655</v>
      </c>
      <c r="E1940" s="211" t="s">
        <v>565</v>
      </c>
      <c r="F1940" s="211"/>
      <c r="G1940" s="35" t="s">
        <v>654</v>
      </c>
      <c r="H1940" s="34">
        <v>1.714</v>
      </c>
      <c r="I1940" s="33">
        <v>15.15</v>
      </c>
      <c r="J1940" s="33">
        <v>25.96</v>
      </c>
    </row>
    <row r="1941" spans="1:10" x14ac:dyDescent="0.25">
      <c r="A1941" s="31"/>
      <c r="B1941" s="31"/>
      <c r="C1941" s="31"/>
      <c r="D1941" s="31"/>
      <c r="E1941" s="31" t="s">
        <v>544</v>
      </c>
      <c r="F1941" s="30">
        <v>50.68</v>
      </c>
      <c r="G1941" s="31" t="s">
        <v>543</v>
      </c>
      <c r="H1941" s="30">
        <v>0</v>
      </c>
      <c r="I1941" s="31" t="s">
        <v>542</v>
      </c>
      <c r="J1941" s="30">
        <v>50.68</v>
      </c>
    </row>
    <row r="1942" spans="1:10" x14ac:dyDescent="0.25">
      <c r="A1942" s="31"/>
      <c r="B1942" s="31"/>
      <c r="C1942" s="31"/>
      <c r="D1942" s="31"/>
      <c r="E1942" s="31" t="s">
        <v>541</v>
      </c>
      <c r="F1942" s="30">
        <v>16.46</v>
      </c>
      <c r="G1942" s="31"/>
      <c r="H1942" s="212" t="s">
        <v>540</v>
      </c>
      <c r="I1942" s="212"/>
      <c r="J1942" s="30">
        <v>92.99</v>
      </c>
    </row>
    <row r="1943" spans="1:10" ht="49.95" customHeight="1" thickBot="1" x14ac:dyDescent="0.3">
      <c r="A1943" s="19"/>
      <c r="B1943" s="19"/>
      <c r="C1943" s="19"/>
      <c r="D1943" s="19"/>
      <c r="E1943" s="19"/>
      <c r="F1943" s="19"/>
      <c r="G1943" s="19" t="s">
        <v>539</v>
      </c>
      <c r="H1943" s="29" t="s">
        <v>664</v>
      </c>
      <c r="I1943" s="19" t="s">
        <v>537</v>
      </c>
      <c r="J1943" s="26">
        <v>371.96</v>
      </c>
    </row>
    <row r="1944" spans="1:10" ht="1.05" customHeight="1" thickTop="1" x14ac:dyDescent="0.25">
      <c r="A1944" s="28"/>
      <c r="B1944" s="28"/>
      <c r="C1944" s="28"/>
      <c r="D1944" s="28"/>
      <c r="E1944" s="28"/>
      <c r="F1944" s="28"/>
      <c r="G1944" s="28"/>
      <c r="H1944" s="28"/>
      <c r="I1944" s="28"/>
      <c r="J1944" s="28"/>
    </row>
    <row r="1945" spans="1:10" ht="18" customHeight="1" x14ac:dyDescent="0.25">
      <c r="A1945" s="24" t="s">
        <v>459</v>
      </c>
      <c r="B1945" s="23" t="s">
        <v>3</v>
      </c>
      <c r="C1945" s="24" t="s">
        <v>4</v>
      </c>
      <c r="D1945" s="24" t="s">
        <v>5</v>
      </c>
      <c r="E1945" s="157" t="s">
        <v>636</v>
      </c>
      <c r="F1945" s="157"/>
      <c r="G1945" s="38" t="s">
        <v>6</v>
      </c>
      <c r="H1945" s="23" t="s">
        <v>7</v>
      </c>
      <c r="I1945" s="23" t="s">
        <v>8</v>
      </c>
      <c r="J1945" s="23" t="s">
        <v>10</v>
      </c>
    </row>
    <row r="1946" spans="1:10" ht="25.95" customHeight="1" x14ac:dyDescent="0.25">
      <c r="A1946" s="48" t="s">
        <v>643</v>
      </c>
      <c r="B1946" s="49" t="s">
        <v>460</v>
      </c>
      <c r="C1946" s="48" t="s">
        <v>34</v>
      </c>
      <c r="D1946" s="48" t="s">
        <v>461</v>
      </c>
      <c r="E1946" s="213" t="s">
        <v>663</v>
      </c>
      <c r="F1946" s="213"/>
      <c r="G1946" s="47" t="s">
        <v>36</v>
      </c>
      <c r="H1946" s="46">
        <v>1</v>
      </c>
      <c r="I1946" s="45">
        <v>110.87</v>
      </c>
      <c r="J1946" s="45">
        <v>110.87</v>
      </c>
    </row>
    <row r="1947" spans="1:10" ht="24" customHeight="1" x14ac:dyDescent="0.25">
      <c r="A1947" s="36" t="s">
        <v>550</v>
      </c>
      <c r="B1947" s="37" t="s">
        <v>662</v>
      </c>
      <c r="C1947" s="36" t="s">
        <v>34</v>
      </c>
      <c r="D1947" s="36" t="s">
        <v>661</v>
      </c>
      <c r="E1947" s="211" t="s">
        <v>547</v>
      </c>
      <c r="F1947" s="211"/>
      <c r="G1947" s="35" t="s">
        <v>36</v>
      </c>
      <c r="H1947" s="34">
        <v>2</v>
      </c>
      <c r="I1947" s="33">
        <v>3.03</v>
      </c>
      <c r="J1947" s="33">
        <v>6.06</v>
      </c>
    </row>
    <row r="1948" spans="1:10" ht="25.95" customHeight="1" x14ac:dyDescent="0.25">
      <c r="A1948" s="36" t="s">
        <v>550</v>
      </c>
      <c r="B1948" s="37" t="s">
        <v>660</v>
      </c>
      <c r="C1948" s="36" t="s">
        <v>34</v>
      </c>
      <c r="D1948" s="36" t="s">
        <v>659</v>
      </c>
      <c r="E1948" s="211" t="s">
        <v>547</v>
      </c>
      <c r="F1948" s="211"/>
      <c r="G1948" s="35" t="s">
        <v>36</v>
      </c>
      <c r="H1948" s="34">
        <v>1</v>
      </c>
      <c r="I1948" s="33">
        <v>54.57</v>
      </c>
      <c r="J1948" s="33">
        <v>54.57</v>
      </c>
    </row>
    <row r="1949" spans="1:10" ht="24" customHeight="1" x14ac:dyDescent="0.25">
      <c r="A1949" s="36" t="s">
        <v>550</v>
      </c>
      <c r="B1949" s="37" t="s">
        <v>658</v>
      </c>
      <c r="C1949" s="36" t="s">
        <v>34</v>
      </c>
      <c r="D1949" s="36" t="s">
        <v>657</v>
      </c>
      <c r="E1949" s="211" t="s">
        <v>565</v>
      </c>
      <c r="F1949" s="211"/>
      <c r="G1949" s="35" t="s">
        <v>654</v>
      </c>
      <c r="H1949" s="34">
        <v>0.95199999999999996</v>
      </c>
      <c r="I1949" s="33">
        <v>13.67</v>
      </c>
      <c r="J1949" s="33">
        <v>13.01</v>
      </c>
    </row>
    <row r="1950" spans="1:10" ht="24" customHeight="1" x14ac:dyDescent="0.25">
      <c r="A1950" s="36" t="s">
        <v>550</v>
      </c>
      <c r="B1950" s="37" t="s">
        <v>656</v>
      </c>
      <c r="C1950" s="36" t="s">
        <v>34</v>
      </c>
      <c r="D1950" s="36" t="s">
        <v>655</v>
      </c>
      <c r="E1950" s="211" t="s">
        <v>565</v>
      </c>
      <c r="F1950" s="211"/>
      <c r="G1950" s="35" t="s">
        <v>654</v>
      </c>
      <c r="H1950" s="34">
        <v>0.95199999999999996</v>
      </c>
      <c r="I1950" s="33">
        <v>15.15</v>
      </c>
      <c r="J1950" s="33">
        <v>14.42</v>
      </c>
    </row>
    <row r="1951" spans="1:10" ht="24" customHeight="1" x14ac:dyDescent="0.25">
      <c r="A1951" s="36" t="s">
        <v>550</v>
      </c>
      <c r="B1951" s="37" t="s">
        <v>653</v>
      </c>
      <c r="C1951" s="36" t="s">
        <v>34</v>
      </c>
      <c r="D1951" s="36" t="s">
        <v>652</v>
      </c>
      <c r="E1951" s="211" t="s">
        <v>547</v>
      </c>
      <c r="F1951" s="211"/>
      <c r="G1951" s="35" t="s">
        <v>40</v>
      </c>
      <c r="H1951" s="34">
        <v>0.3</v>
      </c>
      <c r="I1951" s="33">
        <v>0.79</v>
      </c>
      <c r="J1951" s="33">
        <v>0.23</v>
      </c>
    </row>
    <row r="1952" spans="1:10" ht="24" customHeight="1" x14ac:dyDescent="0.25">
      <c r="A1952" s="36" t="s">
        <v>550</v>
      </c>
      <c r="B1952" s="37" t="s">
        <v>651</v>
      </c>
      <c r="C1952" s="36" t="s">
        <v>34</v>
      </c>
      <c r="D1952" s="36" t="s">
        <v>650</v>
      </c>
      <c r="E1952" s="211" t="s">
        <v>547</v>
      </c>
      <c r="F1952" s="211"/>
      <c r="G1952" s="35" t="s">
        <v>40</v>
      </c>
      <c r="H1952" s="34">
        <v>2</v>
      </c>
      <c r="I1952" s="33">
        <v>11.29</v>
      </c>
      <c r="J1952" s="33">
        <v>22.58</v>
      </c>
    </row>
    <row r="1953" spans="1:10" x14ac:dyDescent="0.25">
      <c r="A1953" s="31"/>
      <c r="B1953" s="31"/>
      <c r="C1953" s="31"/>
      <c r="D1953" s="31"/>
      <c r="E1953" s="31" t="s">
        <v>544</v>
      </c>
      <c r="F1953" s="30">
        <v>27.43</v>
      </c>
      <c r="G1953" s="31" t="s">
        <v>543</v>
      </c>
      <c r="H1953" s="30">
        <v>0</v>
      </c>
      <c r="I1953" s="31" t="s">
        <v>542</v>
      </c>
      <c r="J1953" s="30">
        <v>27.43</v>
      </c>
    </row>
    <row r="1954" spans="1:10" x14ac:dyDescent="0.25">
      <c r="A1954" s="31"/>
      <c r="B1954" s="31"/>
      <c r="C1954" s="31"/>
      <c r="D1954" s="31"/>
      <c r="E1954" s="31" t="s">
        <v>541</v>
      </c>
      <c r="F1954" s="30">
        <v>23.84</v>
      </c>
      <c r="G1954" s="31"/>
      <c r="H1954" s="212" t="s">
        <v>540</v>
      </c>
      <c r="I1954" s="212"/>
      <c r="J1954" s="30">
        <v>134.71</v>
      </c>
    </row>
    <row r="1955" spans="1:10" ht="49.95" customHeight="1" thickBot="1" x14ac:dyDescent="0.3">
      <c r="A1955" s="19"/>
      <c r="B1955" s="19"/>
      <c r="C1955" s="19"/>
      <c r="D1955" s="19"/>
      <c r="E1955" s="19"/>
      <c r="F1955" s="19"/>
      <c r="G1955" s="19" t="s">
        <v>539</v>
      </c>
      <c r="H1955" s="29" t="s">
        <v>649</v>
      </c>
      <c r="I1955" s="19" t="s">
        <v>537</v>
      </c>
      <c r="J1955" s="26">
        <v>1077.68</v>
      </c>
    </row>
    <row r="1956" spans="1:10" ht="1.05" customHeight="1" thickTop="1" x14ac:dyDescent="0.25">
      <c r="A1956" s="28"/>
      <c r="B1956" s="28"/>
      <c r="C1956" s="28"/>
      <c r="D1956" s="28"/>
      <c r="E1956" s="28"/>
      <c r="F1956" s="28"/>
      <c r="G1956" s="28"/>
      <c r="H1956" s="28"/>
      <c r="I1956" s="28"/>
      <c r="J1956" s="28"/>
    </row>
    <row r="1957" spans="1:10" ht="18" customHeight="1" x14ac:dyDescent="0.25">
      <c r="A1957" s="24" t="s">
        <v>462</v>
      </c>
      <c r="B1957" s="23" t="s">
        <v>3</v>
      </c>
      <c r="C1957" s="24" t="s">
        <v>4</v>
      </c>
      <c r="D1957" s="24" t="s">
        <v>5</v>
      </c>
      <c r="E1957" s="157" t="s">
        <v>636</v>
      </c>
      <c r="F1957" s="157"/>
      <c r="G1957" s="38" t="s">
        <v>6</v>
      </c>
      <c r="H1957" s="23" t="s">
        <v>7</v>
      </c>
      <c r="I1957" s="23" t="s">
        <v>8</v>
      </c>
      <c r="J1957" s="23" t="s">
        <v>10</v>
      </c>
    </row>
    <row r="1958" spans="1:10" ht="24" customHeight="1" x14ac:dyDescent="0.25">
      <c r="A1958" s="48" t="s">
        <v>643</v>
      </c>
      <c r="B1958" s="49" t="s">
        <v>463</v>
      </c>
      <c r="C1958" s="48" t="s">
        <v>108</v>
      </c>
      <c r="D1958" s="48" t="s">
        <v>464</v>
      </c>
      <c r="E1958" s="213" t="s">
        <v>648</v>
      </c>
      <c r="F1958" s="213"/>
      <c r="G1958" s="47" t="s">
        <v>110</v>
      </c>
      <c r="H1958" s="46">
        <v>1</v>
      </c>
      <c r="I1958" s="45">
        <v>9.4</v>
      </c>
      <c r="J1958" s="45">
        <v>9.4</v>
      </c>
    </row>
    <row r="1959" spans="1:10" ht="15" customHeight="1" x14ac:dyDescent="0.25">
      <c r="A1959" s="24" t="s">
        <v>2</v>
      </c>
      <c r="B1959" s="23" t="s">
        <v>3</v>
      </c>
      <c r="C1959" s="24" t="s">
        <v>4</v>
      </c>
      <c r="D1959" s="24" t="s">
        <v>5</v>
      </c>
      <c r="E1959" s="157" t="s">
        <v>636</v>
      </c>
      <c r="F1959" s="214"/>
      <c r="G1959" s="38" t="s">
        <v>6</v>
      </c>
      <c r="H1959" s="23" t="s">
        <v>7</v>
      </c>
      <c r="I1959" s="23" t="s">
        <v>8</v>
      </c>
      <c r="J1959" s="23" t="s">
        <v>10</v>
      </c>
    </row>
    <row r="1960" spans="1:10" ht="24" customHeight="1" x14ac:dyDescent="0.25">
      <c r="A1960" s="43" t="s">
        <v>643</v>
      </c>
      <c r="B1960" s="44" t="s">
        <v>647</v>
      </c>
      <c r="C1960" s="43" t="s">
        <v>108</v>
      </c>
      <c r="D1960" s="43" t="s">
        <v>646</v>
      </c>
      <c r="E1960" s="215" t="s">
        <v>640</v>
      </c>
      <c r="F1960" s="215"/>
      <c r="G1960" s="42" t="s">
        <v>564</v>
      </c>
      <c r="H1960" s="41">
        <v>0.15</v>
      </c>
      <c r="I1960" s="40" t="s">
        <v>645</v>
      </c>
      <c r="J1960" s="39" t="s">
        <v>644</v>
      </c>
    </row>
    <row r="1961" spans="1:10" ht="24" customHeight="1" x14ac:dyDescent="0.25">
      <c r="A1961" s="36" t="s">
        <v>550</v>
      </c>
      <c r="B1961" s="37" t="s">
        <v>571</v>
      </c>
      <c r="C1961" s="36" t="s">
        <v>108</v>
      </c>
      <c r="D1961" s="36" t="s">
        <v>570</v>
      </c>
      <c r="E1961" s="211" t="s">
        <v>565</v>
      </c>
      <c r="F1961" s="211"/>
      <c r="G1961" s="35" t="s">
        <v>564</v>
      </c>
      <c r="H1961" s="34">
        <v>0.15</v>
      </c>
      <c r="I1961" s="33" t="s">
        <v>569</v>
      </c>
      <c r="J1961" s="32" t="s">
        <v>568</v>
      </c>
    </row>
    <row r="1962" spans="1:10" ht="24" customHeight="1" x14ac:dyDescent="0.25">
      <c r="A1962" s="36" t="s">
        <v>550</v>
      </c>
      <c r="B1962" s="37" t="s">
        <v>567</v>
      </c>
      <c r="C1962" s="36" t="s">
        <v>108</v>
      </c>
      <c r="D1962" s="36" t="s">
        <v>566</v>
      </c>
      <c r="E1962" s="211" t="s">
        <v>565</v>
      </c>
      <c r="F1962" s="211"/>
      <c r="G1962" s="35" t="s">
        <v>564</v>
      </c>
      <c r="H1962" s="34">
        <v>0.15</v>
      </c>
      <c r="I1962" s="33" t="s">
        <v>563</v>
      </c>
      <c r="J1962" s="32" t="s">
        <v>562</v>
      </c>
    </row>
    <row r="1963" spans="1:10" ht="24" customHeight="1" x14ac:dyDescent="0.25">
      <c r="A1963" s="36" t="s">
        <v>550</v>
      </c>
      <c r="B1963" s="37" t="s">
        <v>107</v>
      </c>
      <c r="C1963" s="36" t="s">
        <v>108</v>
      </c>
      <c r="D1963" s="36" t="s">
        <v>561</v>
      </c>
      <c r="E1963" s="211" t="s">
        <v>547</v>
      </c>
      <c r="F1963" s="211"/>
      <c r="G1963" s="35" t="s">
        <v>110</v>
      </c>
      <c r="H1963" s="34">
        <v>1</v>
      </c>
      <c r="I1963" s="33" t="s">
        <v>560</v>
      </c>
      <c r="J1963" s="32" t="s">
        <v>560</v>
      </c>
    </row>
    <row r="1964" spans="1:10" ht="24" customHeight="1" x14ac:dyDescent="0.25">
      <c r="A1964" s="43" t="s">
        <v>643</v>
      </c>
      <c r="B1964" s="44" t="s">
        <v>642</v>
      </c>
      <c r="C1964" s="43" t="s">
        <v>108</v>
      </c>
      <c r="D1964" s="43" t="s">
        <v>641</v>
      </c>
      <c r="E1964" s="215" t="s">
        <v>640</v>
      </c>
      <c r="F1964" s="215"/>
      <c r="G1964" s="42" t="s">
        <v>564</v>
      </c>
      <c r="H1964" s="41">
        <v>0.15</v>
      </c>
      <c r="I1964" s="40" t="s">
        <v>639</v>
      </c>
      <c r="J1964" s="39" t="s">
        <v>638</v>
      </c>
    </row>
    <row r="1965" spans="1:10" ht="40.049999999999997" customHeight="1" x14ac:dyDescent="0.25">
      <c r="A1965" s="216" t="s">
        <v>637</v>
      </c>
      <c r="B1965" s="214"/>
      <c r="C1965" s="214"/>
      <c r="D1965" s="214"/>
      <c r="E1965" s="214"/>
      <c r="F1965" s="214"/>
      <c r="G1965" s="214"/>
      <c r="H1965" s="214"/>
      <c r="I1965" s="214"/>
      <c r="J1965" s="214"/>
    </row>
    <row r="1966" spans="1:10" ht="15" customHeight="1" x14ac:dyDescent="0.25">
      <c r="A1966" s="24" t="s">
        <v>2</v>
      </c>
      <c r="B1966" s="23" t="s">
        <v>3</v>
      </c>
      <c r="C1966" s="24" t="s">
        <v>4</v>
      </c>
      <c r="D1966" s="24" t="s">
        <v>5</v>
      </c>
      <c r="E1966" s="157" t="s">
        <v>636</v>
      </c>
      <c r="F1966" s="214"/>
      <c r="G1966" s="38" t="s">
        <v>6</v>
      </c>
      <c r="H1966" s="23" t="s">
        <v>7</v>
      </c>
      <c r="I1966" s="23" t="s">
        <v>8</v>
      </c>
      <c r="J1966" s="23" t="s">
        <v>10</v>
      </c>
    </row>
    <row r="1967" spans="1:10" ht="24" customHeight="1" x14ac:dyDescent="0.25">
      <c r="A1967" s="36" t="s">
        <v>550</v>
      </c>
      <c r="B1967" s="37" t="s">
        <v>635</v>
      </c>
      <c r="C1967" s="36" t="s">
        <v>108</v>
      </c>
      <c r="D1967" s="36" t="s">
        <v>634</v>
      </c>
      <c r="E1967" s="211" t="s">
        <v>547</v>
      </c>
      <c r="F1967" s="211"/>
      <c r="G1967" s="35" t="s">
        <v>110</v>
      </c>
      <c r="H1967" s="34">
        <v>4.4999999999999999E-4</v>
      </c>
      <c r="I1967" s="33" t="s">
        <v>633</v>
      </c>
      <c r="J1967" s="32" t="s">
        <v>632</v>
      </c>
    </row>
    <row r="1968" spans="1:10" ht="24" customHeight="1" x14ac:dyDescent="0.25">
      <c r="A1968" s="36" t="s">
        <v>550</v>
      </c>
      <c r="B1968" s="37" t="s">
        <v>631</v>
      </c>
      <c r="C1968" s="36" t="s">
        <v>108</v>
      </c>
      <c r="D1968" s="36" t="s">
        <v>630</v>
      </c>
      <c r="E1968" s="211" t="s">
        <v>607</v>
      </c>
      <c r="F1968" s="211"/>
      <c r="G1968" s="35" t="s">
        <v>110</v>
      </c>
      <c r="H1968" s="34">
        <v>1.3500000000000001E-3</v>
      </c>
      <c r="I1968" s="33" t="s">
        <v>629</v>
      </c>
      <c r="J1968" s="32" t="s">
        <v>620</v>
      </c>
    </row>
    <row r="1969" spans="1:10" ht="24" customHeight="1" x14ac:dyDescent="0.25">
      <c r="A1969" s="36" t="s">
        <v>550</v>
      </c>
      <c r="B1969" s="37" t="s">
        <v>628</v>
      </c>
      <c r="C1969" s="36" t="s">
        <v>108</v>
      </c>
      <c r="D1969" s="36" t="s">
        <v>627</v>
      </c>
      <c r="E1969" s="211" t="s">
        <v>607</v>
      </c>
      <c r="F1969" s="211"/>
      <c r="G1969" s="35" t="s">
        <v>626</v>
      </c>
      <c r="H1969" s="34">
        <v>1.2E-4</v>
      </c>
      <c r="I1969" s="33" t="s">
        <v>625</v>
      </c>
      <c r="J1969" s="32" t="s">
        <v>624</v>
      </c>
    </row>
    <row r="1970" spans="1:10" ht="25.95" customHeight="1" x14ac:dyDescent="0.25">
      <c r="A1970" s="36" t="s">
        <v>550</v>
      </c>
      <c r="B1970" s="37" t="s">
        <v>623</v>
      </c>
      <c r="C1970" s="36" t="s">
        <v>108</v>
      </c>
      <c r="D1970" s="36" t="s">
        <v>622</v>
      </c>
      <c r="E1970" s="211" t="s">
        <v>547</v>
      </c>
      <c r="F1970" s="211"/>
      <c r="G1970" s="35" t="s">
        <v>617</v>
      </c>
      <c r="H1970" s="34">
        <v>2.2499999999999999E-4</v>
      </c>
      <c r="I1970" s="33" t="s">
        <v>621</v>
      </c>
      <c r="J1970" s="32" t="s">
        <v>620</v>
      </c>
    </row>
    <row r="1971" spans="1:10" ht="24" customHeight="1" x14ac:dyDescent="0.25">
      <c r="A1971" s="36" t="s">
        <v>550</v>
      </c>
      <c r="B1971" s="37" t="s">
        <v>619</v>
      </c>
      <c r="C1971" s="36" t="s">
        <v>108</v>
      </c>
      <c r="D1971" s="36" t="s">
        <v>618</v>
      </c>
      <c r="E1971" s="211" t="s">
        <v>547</v>
      </c>
      <c r="F1971" s="211"/>
      <c r="G1971" s="35" t="s">
        <v>617</v>
      </c>
      <c r="H1971" s="34">
        <v>6.8999999999999997E-4</v>
      </c>
      <c r="I1971" s="33" t="s">
        <v>616</v>
      </c>
      <c r="J1971" s="32" t="s">
        <v>545</v>
      </c>
    </row>
    <row r="1972" spans="1:10" ht="24" customHeight="1" x14ac:dyDescent="0.25">
      <c r="A1972" s="36" t="s">
        <v>550</v>
      </c>
      <c r="B1972" s="37" t="s">
        <v>615</v>
      </c>
      <c r="C1972" s="36" t="s">
        <v>108</v>
      </c>
      <c r="D1972" s="36" t="s">
        <v>614</v>
      </c>
      <c r="E1972" s="211" t="s">
        <v>547</v>
      </c>
      <c r="F1972" s="211"/>
      <c r="G1972" s="35" t="s">
        <v>110</v>
      </c>
      <c r="H1972" s="34">
        <v>1.3500000000000001E-3</v>
      </c>
      <c r="I1972" s="33" t="s">
        <v>613</v>
      </c>
      <c r="J1972" s="32" t="s">
        <v>612</v>
      </c>
    </row>
    <row r="1973" spans="1:10" ht="25.95" customHeight="1" x14ac:dyDescent="0.25">
      <c r="A1973" s="36" t="s">
        <v>550</v>
      </c>
      <c r="B1973" s="37" t="s">
        <v>611</v>
      </c>
      <c r="C1973" s="36" t="s">
        <v>108</v>
      </c>
      <c r="D1973" s="36" t="s">
        <v>610</v>
      </c>
      <c r="E1973" s="211" t="s">
        <v>547</v>
      </c>
      <c r="F1973" s="211"/>
      <c r="G1973" s="35" t="s">
        <v>110</v>
      </c>
      <c r="H1973" s="34">
        <v>1.8000000000000001E-4</v>
      </c>
      <c r="I1973" s="33" t="s">
        <v>602</v>
      </c>
      <c r="J1973" s="32" t="s">
        <v>545</v>
      </c>
    </row>
    <row r="1974" spans="1:10" ht="25.95" customHeight="1" x14ac:dyDescent="0.25">
      <c r="A1974" s="36" t="s">
        <v>550</v>
      </c>
      <c r="B1974" s="37" t="s">
        <v>609</v>
      </c>
      <c r="C1974" s="36" t="s">
        <v>108</v>
      </c>
      <c r="D1974" s="36" t="s">
        <v>608</v>
      </c>
      <c r="E1974" s="211" t="s">
        <v>607</v>
      </c>
      <c r="F1974" s="211"/>
      <c r="G1974" s="35" t="s">
        <v>110</v>
      </c>
      <c r="H1974" s="34">
        <v>3.0540000000000001E-2</v>
      </c>
      <c r="I1974" s="33" t="s">
        <v>606</v>
      </c>
      <c r="J1974" s="32" t="s">
        <v>605</v>
      </c>
    </row>
    <row r="1975" spans="1:10" ht="24" customHeight="1" x14ac:dyDescent="0.25">
      <c r="A1975" s="36" t="s">
        <v>550</v>
      </c>
      <c r="B1975" s="37" t="s">
        <v>604</v>
      </c>
      <c r="C1975" s="36" t="s">
        <v>108</v>
      </c>
      <c r="D1975" s="36" t="s">
        <v>603</v>
      </c>
      <c r="E1975" s="211" t="s">
        <v>547</v>
      </c>
      <c r="F1975" s="211"/>
      <c r="G1975" s="35" t="s">
        <v>110</v>
      </c>
      <c r="H1975" s="34">
        <v>3.0540000000000001E-2</v>
      </c>
      <c r="I1975" s="33" t="s">
        <v>602</v>
      </c>
      <c r="J1975" s="32" t="s">
        <v>601</v>
      </c>
    </row>
    <row r="1976" spans="1:10" ht="24" customHeight="1" x14ac:dyDescent="0.25">
      <c r="A1976" s="36" t="s">
        <v>550</v>
      </c>
      <c r="B1976" s="37" t="s">
        <v>600</v>
      </c>
      <c r="C1976" s="36" t="s">
        <v>108</v>
      </c>
      <c r="D1976" s="36" t="s">
        <v>599</v>
      </c>
      <c r="E1976" s="211" t="s">
        <v>547</v>
      </c>
      <c r="F1976" s="211"/>
      <c r="G1976" s="35" t="s">
        <v>110</v>
      </c>
      <c r="H1976" s="34">
        <v>2.3924999999999998E-2</v>
      </c>
      <c r="I1976" s="33" t="s">
        <v>598</v>
      </c>
      <c r="J1976" s="32" t="s">
        <v>597</v>
      </c>
    </row>
    <row r="1977" spans="1:10" ht="24" customHeight="1" x14ac:dyDescent="0.25">
      <c r="A1977" s="36" t="s">
        <v>550</v>
      </c>
      <c r="B1977" s="37" t="s">
        <v>596</v>
      </c>
      <c r="C1977" s="36" t="s">
        <v>108</v>
      </c>
      <c r="D1977" s="36" t="s">
        <v>595</v>
      </c>
      <c r="E1977" s="211" t="s">
        <v>547</v>
      </c>
      <c r="F1977" s="211"/>
      <c r="G1977" s="35" t="s">
        <v>110</v>
      </c>
      <c r="H1977" s="34">
        <v>3.0000000000000001E-5</v>
      </c>
      <c r="I1977" s="33" t="s">
        <v>594</v>
      </c>
      <c r="J1977" s="32" t="s">
        <v>545</v>
      </c>
    </row>
    <row r="1978" spans="1:10" ht="24" customHeight="1" x14ac:dyDescent="0.25">
      <c r="A1978" s="36" t="s">
        <v>550</v>
      </c>
      <c r="B1978" s="37" t="s">
        <v>593</v>
      </c>
      <c r="C1978" s="36" t="s">
        <v>108</v>
      </c>
      <c r="D1978" s="36" t="s">
        <v>592</v>
      </c>
      <c r="E1978" s="211" t="s">
        <v>547</v>
      </c>
      <c r="F1978" s="211"/>
      <c r="G1978" s="35" t="s">
        <v>110</v>
      </c>
      <c r="H1978" s="34">
        <v>4.5000000000000003E-5</v>
      </c>
      <c r="I1978" s="33" t="s">
        <v>591</v>
      </c>
      <c r="J1978" s="32" t="s">
        <v>545</v>
      </c>
    </row>
    <row r="1979" spans="1:10" ht="24" customHeight="1" x14ac:dyDescent="0.25">
      <c r="A1979" s="36" t="s">
        <v>550</v>
      </c>
      <c r="B1979" s="37" t="s">
        <v>590</v>
      </c>
      <c r="C1979" s="36" t="s">
        <v>108</v>
      </c>
      <c r="D1979" s="36" t="s">
        <v>589</v>
      </c>
      <c r="E1979" s="211" t="s">
        <v>547</v>
      </c>
      <c r="F1979" s="211"/>
      <c r="G1979" s="35" t="s">
        <v>110</v>
      </c>
      <c r="H1979" s="34">
        <v>1.3500000000000001E-3</v>
      </c>
      <c r="I1979" s="33" t="s">
        <v>588</v>
      </c>
      <c r="J1979" s="32" t="s">
        <v>545</v>
      </c>
    </row>
    <row r="1980" spans="1:10" ht="24" customHeight="1" x14ac:dyDescent="0.25">
      <c r="A1980" s="36" t="s">
        <v>550</v>
      </c>
      <c r="B1980" s="37" t="s">
        <v>587</v>
      </c>
      <c r="C1980" s="36" t="s">
        <v>108</v>
      </c>
      <c r="D1980" s="36" t="s">
        <v>586</v>
      </c>
      <c r="E1980" s="211" t="s">
        <v>547</v>
      </c>
      <c r="F1980" s="211"/>
      <c r="G1980" s="35" t="s">
        <v>585</v>
      </c>
      <c r="H1980" s="34">
        <v>2.4000000000000001E-4</v>
      </c>
      <c r="I1980" s="33" t="s">
        <v>584</v>
      </c>
      <c r="J1980" s="32" t="s">
        <v>545</v>
      </c>
    </row>
    <row r="1981" spans="1:10" ht="24" customHeight="1" x14ac:dyDescent="0.25">
      <c r="A1981" s="36" t="s">
        <v>550</v>
      </c>
      <c r="B1981" s="37" t="s">
        <v>583</v>
      </c>
      <c r="C1981" s="36" t="s">
        <v>108</v>
      </c>
      <c r="D1981" s="36" t="s">
        <v>582</v>
      </c>
      <c r="E1981" s="211" t="s">
        <v>547</v>
      </c>
      <c r="F1981" s="211"/>
      <c r="G1981" s="35" t="s">
        <v>110</v>
      </c>
      <c r="H1981" s="34">
        <v>5.4000000000000001E-4</v>
      </c>
      <c r="I1981" s="33" t="s">
        <v>581</v>
      </c>
      <c r="J1981" s="32" t="s">
        <v>545</v>
      </c>
    </row>
    <row r="1982" spans="1:10" ht="25.95" customHeight="1" x14ac:dyDescent="0.25">
      <c r="A1982" s="36" t="s">
        <v>550</v>
      </c>
      <c r="B1982" s="37" t="s">
        <v>580</v>
      </c>
      <c r="C1982" s="36" t="s">
        <v>108</v>
      </c>
      <c r="D1982" s="36" t="s">
        <v>579</v>
      </c>
      <c r="E1982" s="211" t="s">
        <v>547</v>
      </c>
      <c r="F1982" s="211"/>
      <c r="G1982" s="35" t="s">
        <v>110</v>
      </c>
      <c r="H1982" s="34">
        <v>3.0000000000000001E-5</v>
      </c>
      <c r="I1982" s="33" t="s">
        <v>578</v>
      </c>
      <c r="J1982" s="32" t="s">
        <v>545</v>
      </c>
    </row>
    <row r="1983" spans="1:10" ht="24" customHeight="1" x14ac:dyDescent="0.25">
      <c r="A1983" s="36" t="s">
        <v>550</v>
      </c>
      <c r="B1983" s="37" t="s">
        <v>577</v>
      </c>
      <c r="C1983" s="36" t="s">
        <v>108</v>
      </c>
      <c r="D1983" s="36" t="s">
        <v>576</v>
      </c>
      <c r="E1983" s="211" t="s">
        <v>547</v>
      </c>
      <c r="F1983" s="211"/>
      <c r="G1983" s="35" t="s">
        <v>110</v>
      </c>
      <c r="H1983" s="34">
        <v>1.5E-5</v>
      </c>
      <c r="I1983" s="33" t="s">
        <v>575</v>
      </c>
      <c r="J1983" s="32" t="s">
        <v>545</v>
      </c>
    </row>
    <row r="1984" spans="1:10" ht="25.95" customHeight="1" x14ac:dyDescent="0.25">
      <c r="A1984" s="36" t="s">
        <v>550</v>
      </c>
      <c r="B1984" s="37" t="s">
        <v>574</v>
      </c>
      <c r="C1984" s="36" t="s">
        <v>108</v>
      </c>
      <c r="D1984" s="36" t="s">
        <v>573</v>
      </c>
      <c r="E1984" s="211" t="s">
        <v>547</v>
      </c>
      <c r="F1984" s="211"/>
      <c r="G1984" s="35" t="s">
        <v>110</v>
      </c>
      <c r="H1984" s="34">
        <v>6.0000000000000002E-5</v>
      </c>
      <c r="I1984" s="33" t="s">
        <v>572</v>
      </c>
      <c r="J1984" s="32" t="s">
        <v>545</v>
      </c>
    </row>
    <row r="1985" spans="1:11" ht="24" customHeight="1" x14ac:dyDescent="0.25">
      <c r="A1985" s="36" t="s">
        <v>550</v>
      </c>
      <c r="B1985" s="37" t="s">
        <v>571</v>
      </c>
      <c r="C1985" s="36" t="s">
        <v>108</v>
      </c>
      <c r="D1985" s="36" t="s">
        <v>570</v>
      </c>
      <c r="E1985" s="211" t="s">
        <v>565</v>
      </c>
      <c r="F1985" s="211"/>
      <c r="G1985" s="35" t="s">
        <v>564</v>
      </c>
      <c r="H1985" s="34">
        <v>0.15</v>
      </c>
      <c r="I1985" s="33" t="s">
        <v>569</v>
      </c>
      <c r="J1985" s="32" t="s">
        <v>568</v>
      </c>
    </row>
    <row r="1986" spans="1:11" ht="24" customHeight="1" x14ac:dyDescent="0.25">
      <c r="A1986" s="36" t="s">
        <v>550</v>
      </c>
      <c r="B1986" s="37" t="s">
        <v>567</v>
      </c>
      <c r="C1986" s="36" t="s">
        <v>108</v>
      </c>
      <c r="D1986" s="36" t="s">
        <v>566</v>
      </c>
      <c r="E1986" s="211" t="s">
        <v>565</v>
      </c>
      <c r="F1986" s="211"/>
      <c r="G1986" s="35" t="s">
        <v>564</v>
      </c>
      <c r="H1986" s="34">
        <v>0.15</v>
      </c>
      <c r="I1986" s="33" t="s">
        <v>563</v>
      </c>
      <c r="J1986" s="32" t="s">
        <v>562</v>
      </c>
    </row>
    <row r="1987" spans="1:11" ht="24" customHeight="1" x14ac:dyDescent="0.25">
      <c r="A1987" s="36" t="s">
        <v>550</v>
      </c>
      <c r="B1987" s="37" t="s">
        <v>107</v>
      </c>
      <c r="C1987" s="36" t="s">
        <v>108</v>
      </c>
      <c r="D1987" s="36" t="s">
        <v>561</v>
      </c>
      <c r="E1987" s="211" t="s">
        <v>547</v>
      </c>
      <c r="F1987" s="211"/>
      <c r="G1987" s="35" t="s">
        <v>110</v>
      </c>
      <c r="H1987" s="34">
        <v>1</v>
      </c>
      <c r="I1987" s="33" t="s">
        <v>560</v>
      </c>
      <c r="J1987" s="32" t="s">
        <v>560</v>
      </c>
    </row>
    <row r="1988" spans="1:11" ht="24" customHeight="1" x14ac:dyDescent="0.25">
      <c r="A1988" s="36" t="s">
        <v>550</v>
      </c>
      <c r="B1988" s="37" t="s">
        <v>559</v>
      </c>
      <c r="C1988" s="36" t="s">
        <v>108</v>
      </c>
      <c r="D1988" s="36" t="s">
        <v>558</v>
      </c>
      <c r="E1988" s="211" t="s">
        <v>547</v>
      </c>
      <c r="F1988" s="211"/>
      <c r="G1988" s="35" t="s">
        <v>110</v>
      </c>
      <c r="H1988" s="34">
        <v>1.5E-5</v>
      </c>
      <c r="I1988" s="33" t="s">
        <v>557</v>
      </c>
      <c r="J1988" s="32" t="s">
        <v>545</v>
      </c>
    </row>
    <row r="1989" spans="1:11" ht="24" customHeight="1" x14ac:dyDescent="0.25">
      <c r="A1989" s="36" t="s">
        <v>550</v>
      </c>
      <c r="B1989" s="37" t="s">
        <v>556</v>
      </c>
      <c r="C1989" s="36" t="s">
        <v>108</v>
      </c>
      <c r="D1989" s="36" t="s">
        <v>555</v>
      </c>
      <c r="E1989" s="211" t="s">
        <v>547</v>
      </c>
      <c r="F1989" s="211"/>
      <c r="G1989" s="35" t="s">
        <v>110</v>
      </c>
      <c r="H1989" s="34">
        <v>3.0000000000000001E-5</v>
      </c>
      <c r="I1989" s="33" t="s">
        <v>554</v>
      </c>
      <c r="J1989" s="32" t="s">
        <v>545</v>
      </c>
    </row>
    <row r="1990" spans="1:11" ht="24" customHeight="1" x14ac:dyDescent="0.25">
      <c r="A1990" s="36" t="s">
        <v>550</v>
      </c>
      <c r="B1990" s="37" t="s">
        <v>553</v>
      </c>
      <c r="C1990" s="36" t="s">
        <v>108</v>
      </c>
      <c r="D1990" s="36" t="s">
        <v>552</v>
      </c>
      <c r="E1990" s="211" t="s">
        <v>547</v>
      </c>
      <c r="F1990" s="211"/>
      <c r="G1990" s="35" t="s">
        <v>110</v>
      </c>
      <c r="H1990" s="34">
        <v>3.0000000000000001E-5</v>
      </c>
      <c r="I1990" s="33" t="s">
        <v>551</v>
      </c>
      <c r="J1990" s="32" t="s">
        <v>545</v>
      </c>
    </row>
    <row r="1991" spans="1:11" ht="24" customHeight="1" x14ac:dyDescent="0.25">
      <c r="A1991" s="36" t="s">
        <v>550</v>
      </c>
      <c r="B1991" s="37" t="s">
        <v>549</v>
      </c>
      <c r="C1991" s="36" t="s">
        <v>108</v>
      </c>
      <c r="D1991" s="36" t="s">
        <v>548</v>
      </c>
      <c r="E1991" s="211" t="s">
        <v>547</v>
      </c>
      <c r="F1991" s="211"/>
      <c r="G1991" s="35" t="s">
        <v>110</v>
      </c>
      <c r="H1991" s="34">
        <v>3.0000000000000001E-5</v>
      </c>
      <c r="I1991" s="33" t="s">
        <v>546</v>
      </c>
      <c r="J1991" s="32" t="s">
        <v>545</v>
      </c>
    </row>
    <row r="1992" spans="1:11" x14ac:dyDescent="0.25">
      <c r="A1992" s="31"/>
      <c r="B1992" s="31"/>
      <c r="C1992" s="31"/>
      <c r="D1992" s="31"/>
      <c r="E1992" s="31" t="s">
        <v>544</v>
      </c>
      <c r="F1992" s="30">
        <v>3.78</v>
      </c>
      <c r="G1992" s="31" t="s">
        <v>543</v>
      </c>
      <c r="H1992" s="30">
        <v>0</v>
      </c>
      <c r="I1992" s="31" t="s">
        <v>542</v>
      </c>
      <c r="J1992" s="30">
        <v>3.78</v>
      </c>
    </row>
    <row r="1993" spans="1:11" x14ac:dyDescent="0.25">
      <c r="A1993" s="31"/>
      <c r="B1993" s="31"/>
      <c r="C1993" s="31"/>
      <c r="D1993" s="31"/>
      <c r="E1993" s="31" t="s">
        <v>541</v>
      </c>
      <c r="F1993" s="30">
        <v>2.02</v>
      </c>
      <c r="G1993" s="31"/>
      <c r="H1993" s="212" t="s">
        <v>540</v>
      </c>
      <c r="I1993" s="212"/>
      <c r="J1993" s="30">
        <v>11.42</v>
      </c>
    </row>
    <row r="1994" spans="1:11" ht="49.95" customHeight="1" thickBot="1" x14ac:dyDescent="0.3">
      <c r="A1994" s="19"/>
      <c r="B1994" s="19"/>
      <c r="C1994" s="19"/>
      <c r="D1994" s="19"/>
      <c r="E1994" s="19"/>
      <c r="F1994" s="19"/>
      <c r="G1994" s="19" t="s">
        <v>539</v>
      </c>
      <c r="H1994" s="29" t="s">
        <v>538</v>
      </c>
      <c r="I1994" s="19" t="s">
        <v>537</v>
      </c>
      <c r="J1994" s="26">
        <v>11.42</v>
      </c>
    </row>
    <row r="1995" spans="1:11" ht="1.05" customHeight="1" thickTop="1" x14ac:dyDescent="0.25">
      <c r="A1995" s="28"/>
      <c r="B1995" s="28"/>
      <c r="C1995" s="28"/>
      <c r="D1995" s="28"/>
      <c r="E1995" s="28"/>
      <c r="F1995" s="28"/>
      <c r="G1995" s="28"/>
      <c r="H1995" s="28"/>
      <c r="I1995" s="28"/>
      <c r="J1995" s="28"/>
    </row>
    <row r="1996" spans="1:11" x14ac:dyDescent="0.25">
      <c r="A1996" s="17"/>
      <c r="B1996" s="17"/>
      <c r="C1996" s="17"/>
      <c r="D1996" s="17"/>
      <c r="E1996" s="17"/>
      <c r="F1996" s="17"/>
      <c r="G1996" s="17"/>
      <c r="H1996" s="17"/>
      <c r="I1996" s="17"/>
      <c r="J1996" s="17"/>
    </row>
    <row r="1997" spans="1:11" x14ac:dyDescent="0.25">
      <c r="A1997" s="162"/>
      <c r="B1997" s="162"/>
      <c r="C1997" s="162"/>
      <c r="D1997" s="27"/>
      <c r="E1997" s="19"/>
      <c r="F1997" s="159" t="s">
        <v>536</v>
      </c>
      <c r="G1997" s="162"/>
      <c r="H1997" s="163">
        <v>447263.24</v>
      </c>
      <c r="I1997" s="162"/>
      <c r="J1997" s="162"/>
    </row>
    <row r="1998" spans="1:11" x14ac:dyDescent="0.25">
      <c r="A1998" s="162"/>
      <c r="B1998" s="162"/>
      <c r="C1998" s="162"/>
      <c r="D1998" s="27"/>
      <c r="E1998" s="19"/>
      <c r="F1998" s="159" t="s">
        <v>535</v>
      </c>
      <c r="G1998" s="162"/>
      <c r="H1998" s="163">
        <v>96546.859999999986</v>
      </c>
      <c r="I1998" s="162"/>
      <c r="J1998" s="162"/>
    </row>
    <row r="1999" spans="1:11" x14ac:dyDescent="0.25">
      <c r="A1999" s="162"/>
      <c r="B1999" s="162"/>
      <c r="C1999" s="162"/>
      <c r="D1999" s="27"/>
      <c r="E1999" s="19"/>
      <c r="F1999" s="159" t="s">
        <v>534</v>
      </c>
      <c r="G1999" s="162"/>
      <c r="H1999" s="163">
        <v>543810.1</v>
      </c>
      <c r="I1999" s="162"/>
      <c r="J1999" s="162"/>
      <c r="K1999" s="61"/>
    </row>
    <row r="2000" spans="1:11" ht="60" customHeight="1" x14ac:dyDescent="0.25">
      <c r="A2000" s="18"/>
      <c r="B2000" s="18"/>
      <c r="C2000" s="18"/>
      <c r="D2000" s="18"/>
      <c r="E2000" s="18"/>
      <c r="F2000" s="18"/>
      <c r="G2000" s="18"/>
      <c r="H2000" s="18"/>
      <c r="I2000" s="18"/>
      <c r="J2000" s="18"/>
    </row>
    <row r="2001" spans="1:10" ht="70.05" customHeight="1" x14ac:dyDescent="0.25">
      <c r="A2001" s="164" t="s">
        <v>465</v>
      </c>
      <c r="B2001" s="161"/>
      <c r="C2001" s="161"/>
      <c r="D2001" s="161"/>
      <c r="E2001" s="161"/>
      <c r="F2001" s="161"/>
      <c r="G2001" s="161"/>
      <c r="H2001" s="161"/>
      <c r="I2001" s="161"/>
      <c r="J2001" s="161"/>
    </row>
  </sheetData>
  <mergeCells count="1583">
    <mergeCell ref="E55:F55"/>
    <mergeCell ref="E56:F56"/>
    <mergeCell ref="E57:F57"/>
    <mergeCell ref="H59:I59"/>
    <mergeCell ref="E62:F62"/>
    <mergeCell ref="E12:F12"/>
    <mergeCell ref="E13:F13"/>
    <mergeCell ref="E14:F14"/>
    <mergeCell ref="E15:F15"/>
    <mergeCell ref="E16:F16"/>
    <mergeCell ref="A3:J3"/>
    <mergeCell ref="F4:G4"/>
    <mergeCell ref="E5:F5"/>
    <mergeCell ref="E6:F6"/>
    <mergeCell ref="H8:I8"/>
    <mergeCell ref="E11:F11"/>
    <mergeCell ref="E1:F1"/>
    <mergeCell ref="G1:H1"/>
    <mergeCell ref="I1:J1"/>
    <mergeCell ref="E2:F2"/>
    <mergeCell ref="G2:H2"/>
    <mergeCell ref="I2:J2"/>
    <mergeCell ref="E17:F17"/>
    <mergeCell ref="E18:F18"/>
    <mergeCell ref="E19:F19"/>
    <mergeCell ref="H21:I21"/>
    <mergeCell ref="F24:G24"/>
    <mergeCell ref="E49:F49"/>
    <mergeCell ref="E50:F50"/>
    <mergeCell ref="E51:F51"/>
    <mergeCell ref="E52:F52"/>
    <mergeCell ref="E53:F53"/>
    <mergeCell ref="E54:F54"/>
    <mergeCell ref="E40:F40"/>
    <mergeCell ref="E41:F41"/>
    <mergeCell ref="H43:I43"/>
    <mergeCell ref="E46:F46"/>
    <mergeCell ref="E47:F47"/>
    <mergeCell ref="E48:F48"/>
    <mergeCell ref="E34:F34"/>
    <mergeCell ref="E35:F35"/>
    <mergeCell ref="E36:F36"/>
    <mergeCell ref="E37:F37"/>
    <mergeCell ref="E38:F38"/>
    <mergeCell ref="E39:F39"/>
    <mergeCell ref="F25:G25"/>
    <mergeCell ref="E26:F26"/>
    <mergeCell ref="E27:F27"/>
    <mergeCell ref="E28:F28"/>
    <mergeCell ref="E29:F29"/>
    <mergeCell ref="H31:I31"/>
    <mergeCell ref="H101:I101"/>
    <mergeCell ref="E86:F86"/>
    <mergeCell ref="E87:F87"/>
    <mergeCell ref="E88:F88"/>
    <mergeCell ref="H90:I90"/>
    <mergeCell ref="E93:F93"/>
    <mergeCell ref="E94:F94"/>
    <mergeCell ref="H78:I78"/>
    <mergeCell ref="F81:G81"/>
    <mergeCell ref="E82:F82"/>
    <mergeCell ref="E83:F83"/>
    <mergeCell ref="E84:F84"/>
    <mergeCell ref="E85:F85"/>
    <mergeCell ref="E68:F68"/>
    <mergeCell ref="H70:I70"/>
    <mergeCell ref="E73:F73"/>
    <mergeCell ref="E74:F74"/>
    <mergeCell ref="E75:F75"/>
    <mergeCell ref="E76:F76"/>
    <mergeCell ref="E118:F118"/>
    <mergeCell ref="E119:F119"/>
    <mergeCell ref="E150:F150"/>
    <mergeCell ref="E151:F151"/>
    <mergeCell ref="E152:F152"/>
    <mergeCell ref="E153:F153"/>
    <mergeCell ref="E154:F154"/>
    <mergeCell ref="E63:F63"/>
    <mergeCell ref="E64:F64"/>
    <mergeCell ref="E65:F65"/>
    <mergeCell ref="E66:F66"/>
    <mergeCell ref="E67:F67"/>
    <mergeCell ref="E95:F95"/>
    <mergeCell ref="E96:F96"/>
    <mergeCell ref="E97:F97"/>
    <mergeCell ref="E98:F98"/>
    <mergeCell ref="E99:F99"/>
    <mergeCell ref="E104:F104"/>
    <mergeCell ref="E105:F105"/>
    <mergeCell ref="E106:F106"/>
    <mergeCell ref="E107:F107"/>
    <mergeCell ref="E108:F108"/>
    <mergeCell ref="H194:I194"/>
    <mergeCell ref="E197:F197"/>
    <mergeCell ref="E198:F198"/>
    <mergeCell ref="E199:F199"/>
    <mergeCell ref="E200:F200"/>
    <mergeCell ref="E109:F109"/>
    <mergeCell ref="E110:F110"/>
    <mergeCell ref="E120:F120"/>
    <mergeCell ref="E121:F121"/>
    <mergeCell ref="E131:F131"/>
    <mergeCell ref="E141:F141"/>
    <mergeCell ref="E142:F142"/>
    <mergeCell ref="E143:F143"/>
    <mergeCell ref="H145:I145"/>
    <mergeCell ref="E148:F148"/>
    <mergeCell ref="E149:F149"/>
    <mergeCell ref="E132:F132"/>
    <mergeCell ref="H134:I134"/>
    <mergeCell ref="E137:F137"/>
    <mergeCell ref="E138:F138"/>
    <mergeCell ref="E139:F139"/>
    <mergeCell ref="E140:F140"/>
    <mergeCell ref="H123:I123"/>
    <mergeCell ref="E126:F126"/>
    <mergeCell ref="E127:F127"/>
    <mergeCell ref="E128:F128"/>
    <mergeCell ref="E129:F129"/>
    <mergeCell ref="E130:F130"/>
    <mergeCell ref="H112:I112"/>
    <mergeCell ref="E115:F115"/>
    <mergeCell ref="E116:F116"/>
    <mergeCell ref="E117:F117"/>
    <mergeCell ref="H156:I156"/>
    <mergeCell ref="E159:F159"/>
    <mergeCell ref="E160:F160"/>
    <mergeCell ref="E161:F161"/>
    <mergeCell ref="E162:F162"/>
    <mergeCell ref="E187:F187"/>
    <mergeCell ref="E188:F188"/>
    <mergeCell ref="E189:F189"/>
    <mergeCell ref="E190:F190"/>
    <mergeCell ref="E191:F191"/>
    <mergeCell ref="E192:F192"/>
    <mergeCell ref="E181:F181"/>
    <mergeCell ref="E182:F182"/>
    <mergeCell ref="E183:F183"/>
    <mergeCell ref="E184:F184"/>
    <mergeCell ref="E185:F185"/>
    <mergeCell ref="E186:F186"/>
    <mergeCell ref="E172:F172"/>
    <mergeCell ref="E173:F173"/>
    <mergeCell ref="E174:F174"/>
    <mergeCell ref="E175:F175"/>
    <mergeCell ref="E176:F176"/>
    <mergeCell ref="H178:I178"/>
    <mergeCell ref="E163:F163"/>
    <mergeCell ref="E164:F164"/>
    <mergeCell ref="E165:F165"/>
    <mergeCell ref="H167:I167"/>
    <mergeCell ref="E170:F170"/>
    <mergeCell ref="E171:F171"/>
    <mergeCell ref="H239:I239"/>
    <mergeCell ref="E224:F224"/>
    <mergeCell ref="E225:F225"/>
    <mergeCell ref="E226:F226"/>
    <mergeCell ref="E227:F227"/>
    <mergeCell ref="H229:I229"/>
    <mergeCell ref="E232:F232"/>
    <mergeCell ref="E215:F215"/>
    <mergeCell ref="E216:F216"/>
    <mergeCell ref="E217:F217"/>
    <mergeCell ref="E218:F218"/>
    <mergeCell ref="H220:I220"/>
    <mergeCell ref="E223:F223"/>
    <mergeCell ref="H207:I207"/>
    <mergeCell ref="F210:G210"/>
    <mergeCell ref="E211:F211"/>
    <mergeCell ref="E212:F212"/>
    <mergeCell ref="E213:F213"/>
    <mergeCell ref="E214:F214"/>
    <mergeCell ref="E259:F259"/>
    <mergeCell ref="E260:F260"/>
    <mergeCell ref="E288:F288"/>
    <mergeCell ref="E289:F289"/>
    <mergeCell ref="E290:F290"/>
    <mergeCell ref="E291:F291"/>
    <mergeCell ref="E292:F292"/>
    <mergeCell ref="E201:F201"/>
    <mergeCell ref="E202:F202"/>
    <mergeCell ref="E203:F203"/>
    <mergeCell ref="E204:F204"/>
    <mergeCell ref="E205:F205"/>
    <mergeCell ref="E233:F233"/>
    <mergeCell ref="E234:F234"/>
    <mergeCell ref="E235:F235"/>
    <mergeCell ref="E236:F236"/>
    <mergeCell ref="E237:F237"/>
    <mergeCell ref="E242:F242"/>
    <mergeCell ref="E243:F243"/>
    <mergeCell ref="E244:F244"/>
    <mergeCell ref="E245:F245"/>
    <mergeCell ref="E246:F246"/>
    <mergeCell ref="E325:F325"/>
    <mergeCell ref="E326:F326"/>
    <mergeCell ref="E327:F327"/>
    <mergeCell ref="E328:F328"/>
    <mergeCell ref="E329:F329"/>
    <mergeCell ref="E247:F247"/>
    <mergeCell ref="E248:F248"/>
    <mergeCell ref="E249:F249"/>
    <mergeCell ref="E250:F250"/>
    <mergeCell ref="E251:F251"/>
    <mergeCell ref="E279:F279"/>
    <mergeCell ref="E280:F280"/>
    <mergeCell ref="E281:F281"/>
    <mergeCell ref="E282:F282"/>
    <mergeCell ref="E283:F283"/>
    <mergeCell ref="H285:I285"/>
    <mergeCell ref="E270:F270"/>
    <mergeCell ref="E271:F271"/>
    <mergeCell ref="E272:F272"/>
    <mergeCell ref="E273:F273"/>
    <mergeCell ref="E274:F274"/>
    <mergeCell ref="H276:I276"/>
    <mergeCell ref="E261:F261"/>
    <mergeCell ref="E262:F262"/>
    <mergeCell ref="E263:F263"/>
    <mergeCell ref="H265:I265"/>
    <mergeCell ref="F268:G268"/>
    <mergeCell ref="E269:F269"/>
    <mergeCell ref="H253:I253"/>
    <mergeCell ref="E256:F256"/>
    <mergeCell ref="E257:F257"/>
    <mergeCell ref="E258:F258"/>
    <mergeCell ref="H294:I294"/>
    <mergeCell ref="E297:F297"/>
    <mergeCell ref="E298:F298"/>
    <mergeCell ref="E299:F299"/>
    <mergeCell ref="E300:F300"/>
    <mergeCell ref="E319:F319"/>
    <mergeCell ref="E320:F320"/>
    <mergeCell ref="E321:F321"/>
    <mergeCell ref="E322:F322"/>
    <mergeCell ref="E323:F323"/>
    <mergeCell ref="E324:F324"/>
    <mergeCell ref="E313:F313"/>
    <mergeCell ref="E314:F314"/>
    <mergeCell ref="E315:F315"/>
    <mergeCell ref="E316:F316"/>
    <mergeCell ref="E317:F317"/>
    <mergeCell ref="E318:F318"/>
    <mergeCell ref="A307:J307"/>
    <mergeCell ref="E308:F308"/>
    <mergeCell ref="E309:F309"/>
    <mergeCell ref="E310:F310"/>
    <mergeCell ref="E311:F311"/>
    <mergeCell ref="E312:F312"/>
    <mergeCell ref="E301:F301"/>
    <mergeCell ref="E302:F302"/>
    <mergeCell ref="E303:F303"/>
    <mergeCell ref="E304:F304"/>
    <mergeCell ref="E305:F305"/>
    <mergeCell ref="E306:F306"/>
    <mergeCell ref="H359:I359"/>
    <mergeCell ref="E344:F344"/>
    <mergeCell ref="E345:F345"/>
    <mergeCell ref="E346:F346"/>
    <mergeCell ref="E347:F347"/>
    <mergeCell ref="H349:I349"/>
    <mergeCell ref="E352:F352"/>
    <mergeCell ref="E335:F335"/>
    <mergeCell ref="E336:F336"/>
    <mergeCell ref="E337:F337"/>
    <mergeCell ref="E338:F338"/>
    <mergeCell ref="H340:I340"/>
    <mergeCell ref="E343:F343"/>
    <mergeCell ref="H369:I369"/>
    <mergeCell ref="E372:F372"/>
    <mergeCell ref="E373:F373"/>
    <mergeCell ref="E374:F374"/>
    <mergeCell ref="E385:F385"/>
    <mergeCell ref="E386:F386"/>
    <mergeCell ref="E414:F414"/>
    <mergeCell ref="E415:F415"/>
    <mergeCell ref="E416:F416"/>
    <mergeCell ref="E417:F417"/>
    <mergeCell ref="E418:F418"/>
    <mergeCell ref="E330:F330"/>
    <mergeCell ref="E331:F331"/>
    <mergeCell ref="E332:F332"/>
    <mergeCell ref="E333:F333"/>
    <mergeCell ref="E334:F334"/>
    <mergeCell ref="E362:F362"/>
    <mergeCell ref="E363:F363"/>
    <mergeCell ref="E364:F364"/>
    <mergeCell ref="E365:F365"/>
    <mergeCell ref="E366:F366"/>
    <mergeCell ref="E367:F367"/>
    <mergeCell ref="E353:F353"/>
    <mergeCell ref="E354:F354"/>
    <mergeCell ref="E355:F355"/>
    <mergeCell ref="E356:F356"/>
    <mergeCell ref="E357:F357"/>
    <mergeCell ref="E375:F375"/>
    <mergeCell ref="E457:F457"/>
    <mergeCell ref="E458:F458"/>
    <mergeCell ref="E459:F459"/>
    <mergeCell ref="E460:F460"/>
    <mergeCell ref="H462:I462"/>
    <mergeCell ref="E376:F376"/>
    <mergeCell ref="E377:F377"/>
    <mergeCell ref="E387:F387"/>
    <mergeCell ref="E400:F400"/>
    <mergeCell ref="E401:F401"/>
    <mergeCell ref="E408:F408"/>
    <mergeCell ref="A409:J409"/>
    <mergeCell ref="E410:F410"/>
    <mergeCell ref="E411:F411"/>
    <mergeCell ref="E412:F412"/>
    <mergeCell ref="E413:F413"/>
    <mergeCell ref="E402:F402"/>
    <mergeCell ref="E403:F403"/>
    <mergeCell ref="E404:F404"/>
    <mergeCell ref="E405:F405"/>
    <mergeCell ref="E406:F406"/>
    <mergeCell ref="E407:F407"/>
    <mergeCell ref="H389:I389"/>
    <mergeCell ref="E392:F392"/>
    <mergeCell ref="E393:F393"/>
    <mergeCell ref="E394:F394"/>
    <mergeCell ref="E395:F395"/>
    <mergeCell ref="H397:I397"/>
    <mergeCell ref="H379:I379"/>
    <mergeCell ref="E382:F382"/>
    <mergeCell ref="E383:F383"/>
    <mergeCell ref="E384:F384"/>
    <mergeCell ref="E419:F419"/>
    <mergeCell ref="E420:F420"/>
    <mergeCell ref="E421:F421"/>
    <mergeCell ref="E422:F422"/>
    <mergeCell ref="E423:F423"/>
    <mergeCell ref="H446:I446"/>
    <mergeCell ref="E449:F449"/>
    <mergeCell ref="E450:F450"/>
    <mergeCell ref="E451:F451"/>
    <mergeCell ref="E452:F452"/>
    <mergeCell ref="H454:I454"/>
    <mergeCell ref="E436:F436"/>
    <mergeCell ref="H438:I438"/>
    <mergeCell ref="E441:F441"/>
    <mergeCell ref="E442:F442"/>
    <mergeCell ref="E443:F443"/>
    <mergeCell ref="E444:F444"/>
    <mergeCell ref="E430:F430"/>
    <mergeCell ref="E431:F431"/>
    <mergeCell ref="E432:F432"/>
    <mergeCell ref="E433:F433"/>
    <mergeCell ref="E434:F434"/>
    <mergeCell ref="E435:F435"/>
    <mergeCell ref="E424:F424"/>
    <mergeCell ref="E425:F425"/>
    <mergeCell ref="E426:F426"/>
    <mergeCell ref="E427:F427"/>
    <mergeCell ref="E428:F428"/>
    <mergeCell ref="E429:F429"/>
    <mergeCell ref="H479:I479"/>
    <mergeCell ref="E482:F482"/>
    <mergeCell ref="E483:F483"/>
    <mergeCell ref="E484:F484"/>
    <mergeCell ref="E485:F485"/>
    <mergeCell ref="E486:F486"/>
    <mergeCell ref="H470:I470"/>
    <mergeCell ref="E473:F473"/>
    <mergeCell ref="E474:F474"/>
    <mergeCell ref="E475:F475"/>
    <mergeCell ref="E476:F476"/>
    <mergeCell ref="E477:F477"/>
    <mergeCell ref="E507:F507"/>
    <mergeCell ref="E508:F508"/>
    <mergeCell ref="E509:F509"/>
    <mergeCell ref="E510:F510"/>
    <mergeCell ref="E465:F465"/>
    <mergeCell ref="E466:F466"/>
    <mergeCell ref="E467:F467"/>
    <mergeCell ref="E468:F468"/>
    <mergeCell ref="E487:F487"/>
    <mergeCell ref="E498:F498"/>
    <mergeCell ref="E499:F499"/>
    <mergeCell ref="E500:F500"/>
    <mergeCell ref="H502:I502"/>
    <mergeCell ref="E505:F505"/>
    <mergeCell ref="E506:F506"/>
    <mergeCell ref="E536:F536"/>
    <mergeCell ref="H489:I489"/>
    <mergeCell ref="E492:F492"/>
    <mergeCell ref="E493:F493"/>
    <mergeCell ref="E494:F494"/>
    <mergeCell ref="E495:F495"/>
    <mergeCell ref="E496:F496"/>
    <mergeCell ref="E497:F497"/>
    <mergeCell ref="H522:I522"/>
    <mergeCell ref="E525:F525"/>
    <mergeCell ref="E526:F526"/>
    <mergeCell ref="E527:F527"/>
    <mergeCell ref="E528:F528"/>
    <mergeCell ref="E529:F529"/>
    <mergeCell ref="H513:I513"/>
    <mergeCell ref="E516:F516"/>
    <mergeCell ref="E517:F517"/>
    <mergeCell ref="E518:F518"/>
    <mergeCell ref="E519:F519"/>
    <mergeCell ref="E520:F520"/>
    <mergeCell ref="E568:F568"/>
    <mergeCell ref="E569:F569"/>
    <mergeCell ref="E570:F570"/>
    <mergeCell ref="H572:I572"/>
    <mergeCell ref="E575:F575"/>
    <mergeCell ref="E576:F576"/>
    <mergeCell ref="E601:F601"/>
    <mergeCell ref="E602:F602"/>
    <mergeCell ref="E603:F603"/>
    <mergeCell ref="E604:F604"/>
    <mergeCell ref="A605:J605"/>
    <mergeCell ref="E555:F555"/>
    <mergeCell ref="E556:F556"/>
    <mergeCell ref="E557:F557"/>
    <mergeCell ref="E558:F558"/>
    <mergeCell ref="E559:F559"/>
    <mergeCell ref="E511:F511"/>
    <mergeCell ref="E530:F530"/>
    <mergeCell ref="E546:F546"/>
    <mergeCell ref="E547:F547"/>
    <mergeCell ref="E548:F548"/>
    <mergeCell ref="E549:F549"/>
    <mergeCell ref="E550:F550"/>
    <mergeCell ref="H552:I552"/>
    <mergeCell ref="E537:F537"/>
    <mergeCell ref="E538:F538"/>
    <mergeCell ref="E539:F539"/>
    <mergeCell ref="E540:F540"/>
    <mergeCell ref="H542:I542"/>
    <mergeCell ref="E545:F545"/>
    <mergeCell ref="H532:I532"/>
    <mergeCell ref="E535:F535"/>
    <mergeCell ref="E613:F613"/>
    <mergeCell ref="E614:F614"/>
    <mergeCell ref="E615:F615"/>
    <mergeCell ref="E616:F616"/>
    <mergeCell ref="E635:F635"/>
    <mergeCell ref="E636:F636"/>
    <mergeCell ref="E637:F637"/>
    <mergeCell ref="E638:F638"/>
    <mergeCell ref="E639:F639"/>
    <mergeCell ref="E560:F560"/>
    <mergeCell ref="H562:I562"/>
    <mergeCell ref="E565:F565"/>
    <mergeCell ref="E566:F566"/>
    <mergeCell ref="E567:F567"/>
    <mergeCell ref="E595:F595"/>
    <mergeCell ref="E596:F596"/>
    <mergeCell ref="E597:F597"/>
    <mergeCell ref="E598:F598"/>
    <mergeCell ref="E599:F599"/>
    <mergeCell ref="E600:F600"/>
    <mergeCell ref="E586:F586"/>
    <mergeCell ref="E587:F587"/>
    <mergeCell ref="E588:F588"/>
    <mergeCell ref="E589:F589"/>
    <mergeCell ref="H591:I591"/>
    <mergeCell ref="E594:F594"/>
    <mergeCell ref="E577:F577"/>
    <mergeCell ref="E578:F578"/>
    <mergeCell ref="E579:F579"/>
    <mergeCell ref="E580:F580"/>
    <mergeCell ref="H582:I582"/>
    <mergeCell ref="E585:F585"/>
    <mergeCell ref="E649:F649"/>
    <mergeCell ref="E650:F650"/>
    <mergeCell ref="E675:F675"/>
    <mergeCell ref="H677:I677"/>
    <mergeCell ref="E680:F680"/>
    <mergeCell ref="E681:F681"/>
    <mergeCell ref="E682:F682"/>
    <mergeCell ref="E606:F606"/>
    <mergeCell ref="E607:F607"/>
    <mergeCell ref="E608:F608"/>
    <mergeCell ref="E609:F609"/>
    <mergeCell ref="E610:F610"/>
    <mergeCell ref="E629:F629"/>
    <mergeCell ref="E630:F630"/>
    <mergeCell ref="E631:F631"/>
    <mergeCell ref="E632:F632"/>
    <mergeCell ref="E633:F633"/>
    <mergeCell ref="E634:F634"/>
    <mergeCell ref="E623:F623"/>
    <mergeCell ref="E624:F624"/>
    <mergeCell ref="E625:F625"/>
    <mergeCell ref="E626:F626"/>
    <mergeCell ref="E627:F627"/>
    <mergeCell ref="E628:F628"/>
    <mergeCell ref="E617:F617"/>
    <mergeCell ref="E618:F618"/>
    <mergeCell ref="E619:F619"/>
    <mergeCell ref="E620:F620"/>
    <mergeCell ref="E621:F621"/>
    <mergeCell ref="E622:F622"/>
    <mergeCell ref="E611:F611"/>
    <mergeCell ref="E612:F612"/>
    <mergeCell ref="E721:F721"/>
    <mergeCell ref="E722:F722"/>
    <mergeCell ref="E723:F723"/>
    <mergeCell ref="E724:F724"/>
    <mergeCell ref="E725:F725"/>
    <mergeCell ref="E640:F640"/>
    <mergeCell ref="E641:F641"/>
    <mergeCell ref="E642:F642"/>
    <mergeCell ref="E643:F643"/>
    <mergeCell ref="E644:F644"/>
    <mergeCell ref="E666:F666"/>
    <mergeCell ref="E667:F667"/>
    <mergeCell ref="H669:I669"/>
    <mergeCell ref="E672:F672"/>
    <mergeCell ref="E673:F673"/>
    <mergeCell ref="E674:F674"/>
    <mergeCell ref="E657:F657"/>
    <mergeCell ref="E658:F658"/>
    <mergeCell ref="H660:I660"/>
    <mergeCell ref="F663:G663"/>
    <mergeCell ref="E664:F664"/>
    <mergeCell ref="E665:F665"/>
    <mergeCell ref="E651:F651"/>
    <mergeCell ref="E652:F652"/>
    <mergeCell ref="E653:F653"/>
    <mergeCell ref="E654:F654"/>
    <mergeCell ref="E655:F655"/>
    <mergeCell ref="E656:F656"/>
    <mergeCell ref="E645:F645"/>
    <mergeCell ref="E646:F646"/>
    <mergeCell ref="E647:F647"/>
    <mergeCell ref="E648:F648"/>
    <mergeCell ref="E683:F683"/>
    <mergeCell ref="E684:F684"/>
    <mergeCell ref="E685:F685"/>
    <mergeCell ref="E686:F686"/>
    <mergeCell ref="E687:F687"/>
    <mergeCell ref="E712:F712"/>
    <mergeCell ref="E713:F713"/>
    <mergeCell ref="E714:F714"/>
    <mergeCell ref="H716:I716"/>
    <mergeCell ref="E719:F719"/>
    <mergeCell ref="E720:F720"/>
    <mergeCell ref="E703:F703"/>
    <mergeCell ref="H705:I705"/>
    <mergeCell ref="E708:F708"/>
    <mergeCell ref="E709:F709"/>
    <mergeCell ref="E710:F710"/>
    <mergeCell ref="E711:F711"/>
    <mergeCell ref="E697:F697"/>
    <mergeCell ref="E698:F698"/>
    <mergeCell ref="E699:F699"/>
    <mergeCell ref="E700:F700"/>
    <mergeCell ref="E701:F701"/>
    <mergeCell ref="E702:F702"/>
    <mergeCell ref="H689:I689"/>
    <mergeCell ref="E692:F692"/>
    <mergeCell ref="E693:F693"/>
    <mergeCell ref="E694:F694"/>
    <mergeCell ref="E695:F695"/>
    <mergeCell ref="E696:F696"/>
    <mergeCell ref="E743:F743"/>
    <mergeCell ref="E744:F744"/>
    <mergeCell ref="E745:F745"/>
    <mergeCell ref="E746:F746"/>
    <mergeCell ref="H748:I748"/>
    <mergeCell ref="E751:F751"/>
    <mergeCell ref="E734:F734"/>
    <mergeCell ref="E735:F735"/>
    <mergeCell ref="E736:F736"/>
    <mergeCell ref="H738:I738"/>
    <mergeCell ref="E741:F741"/>
    <mergeCell ref="E742:F742"/>
    <mergeCell ref="H768:I768"/>
    <mergeCell ref="E771:F771"/>
    <mergeCell ref="E772:F772"/>
    <mergeCell ref="E773:F773"/>
    <mergeCell ref="E774:F774"/>
    <mergeCell ref="E791:F791"/>
    <mergeCell ref="E792:F792"/>
    <mergeCell ref="E793:F793"/>
    <mergeCell ref="E794:F794"/>
    <mergeCell ref="E780:F780"/>
    <mergeCell ref="E781:F781"/>
    <mergeCell ref="E782:F782"/>
    <mergeCell ref="H784:I784"/>
    <mergeCell ref="E787:F787"/>
    <mergeCell ref="E788:F788"/>
    <mergeCell ref="E813:F813"/>
    <mergeCell ref="E814:F814"/>
    <mergeCell ref="E815:F815"/>
    <mergeCell ref="E816:F816"/>
    <mergeCell ref="E817:F817"/>
    <mergeCell ref="E726:F726"/>
    <mergeCell ref="E727:F727"/>
    <mergeCell ref="H729:I729"/>
    <mergeCell ref="E732:F732"/>
    <mergeCell ref="E733:F733"/>
    <mergeCell ref="E761:F761"/>
    <mergeCell ref="E762:F762"/>
    <mergeCell ref="E763:F763"/>
    <mergeCell ref="E764:F764"/>
    <mergeCell ref="E765:F765"/>
    <mergeCell ref="E766:F766"/>
    <mergeCell ref="E752:F752"/>
    <mergeCell ref="E753:F753"/>
    <mergeCell ref="E754:F754"/>
    <mergeCell ref="E755:F755"/>
    <mergeCell ref="E756:F756"/>
    <mergeCell ref="H758:I758"/>
    <mergeCell ref="E842:F842"/>
    <mergeCell ref="E843:F843"/>
    <mergeCell ref="E826:F826"/>
    <mergeCell ref="E827:F827"/>
    <mergeCell ref="H829:I829"/>
    <mergeCell ref="E832:F832"/>
    <mergeCell ref="E833:F833"/>
    <mergeCell ref="E834:F834"/>
    <mergeCell ref="E862:F862"/>
    <mergeCell ref="E863:F863"/>
    <mergeCell ref="E864:F864"/>
    <mergeCell ref="E865:F865"/>
    <mergeCell ref="E866:F866"/>
    <mergeCell ref="E775:F775"/>
    <mergeCell ref="E776:F776"/>
    <mergeCell ref="E777:F777"/>
    <mergeCell ref="E778:F778"/>
    <mergeCell ref="E779:F779"/>
    <mergeCell ref="E804:F804"/>
    <mergeCell ref="E805:F805"/>
    <mergeCell ref="E806:F806"/>
    <mergeCell ref="H808:I808"/>
    <mergeCell ref="E811:F811"/>
    <mergeCell ref="E812:F812"/>
    <mergeCell ref="H796:I796"/>
    <mergeCell ref="F799:G799"/>
    <mergeCell ref="E800:F800"/>
    <mergeCell ref="E801:F801"/>
    <mergeCell ref="E802:F802"/>
    <mergeCell ref="E803:F803"/>
    <mergeCell ref="E789:F789"/>
    <mergeCell ref="E790:F790"/>
    <mergeCell ref="E872:F872"/>
    <mergeCell ref="E873:F873"/>
    <mergeCell ref="H875:I875"/>
    <mergeCell ref="E878:F878"/>
    <mergeCell ref="E879:F879"/>
    <mergeCell ref="H881:I881"/>
    <mergeCell ref="E908:F908"/>
    <mergeCell ref="E909:F909"/>
    <mergeCell ref="E910:F910"/>
    <mergeCell ref="E911:F911"/>
    <mergeCell ref="E912:F912"/>
    <mergeCell ref="H819:I819"/>
    <mergeCell ref="E822:F822"/>
    <mergeCell ref="E823:F823"/>
    <mergeCell ref="E824:F824"/>
    <mergeCell ref="E825:F825"/>
    <mergeCell ref="E853:F853"/>
    <mergeCell ref="E854:F854"/>
    <mergeCell ref="E855:F855"/>
    <mergeCell ref="E856:F856"/>
    <mergeCell ref="E857:F857"/>
    <mergeCell ref="H859:I859"/>
    <mergeCell ref="E844:F844"/>
    <mergeCell ref="E845:F845"/>
    <mergeCell ref="E846:F846"/>
    <mergeCell ref="E847:F847"/>
    <mergeCell ref="H849:I849"/>
    <mergeCell ref="E852:F852"/>
    <mergeCell ref="E835:F835"/>
    <mergeCell ref="E836:F836"/>
    <mergeCell ref="E837:F837"/>
    <mergeCell ref="H839:I839"/>
    <mergeCell ref="E923:F923"/>
    <mergeCell ref="E924:F924"/>
    <mergeCell ref="E925:F925"/>
    <mergeCell ref="E926:F926"/>
    <mergeCell ref="E951:F951"/>
    <mergeCell ref="E952:F952"/>
    <mergeCell ref="H954:I954"/>
    <mergeCell ref="E957:F957"/>
    <mergeCell ref="E958:F958"/>
    <mergeCell ref="E867:F867"/>
    <mergeCell ref="E868:F868"/>
    <mergeCell ref="E869:F869"/>
    <mergeCell ref="E870:F870"/>
    <mergeCell ref="E871:F871"/>
    <mergeCell ref="E902:F902"/>
    <mergeCell ref="E903:F903"/>
    <mergeCell ref="E904:F904"/>
    <mergeCell ref="E905:F905"/>
    <mergeCell ref="E906:F906"/>
    <mergeCell ref="E907:F907"/>
    <mergeCell ref="E893:F893"/>
    <mergeCell ref="E894:F894"/>
    <mergeCell ref="E895:F895"/>
    <mergeCell ref="H897:I897"/>
    <mergeCell ref="F900:G900"/>
    <mergeCell ref="E901:F901"/>
    <mergeCell ref="E884:F884"/>
    <mergeCell ref="E885:F885"/>
    <mergeCell ref="H887:I887"/>
    <mergeCell ref="E890:F890"/>
    <mergeCell ref="E891:F891"/>
    <mergeCell ref="E892:F892"/>
    <mergeCell ref="E971:F971"/>
    <mergeCell ref="E972:F972"/>
    <mergeCell ref="E997:F997"/>
    <mergeCell ref="E998:F998"/>
    <mergeCell ref="E999:F999"/>
    <mergeCell ref="E1000:F1000"/>
    <mergeCell ref="E1001:F1001"/>
    <mergeCell ref="E913:F913"/>
    <mergeCell ref="H915:I915"/>
    <mergeCell ref="E918:F918"/>
    <mergeCell ref="E919:F919"/>
    <mergeCell ref="E920:F920"/>
    <mergeCell ref="E945:F945"/>
    <mergeCell ref="E946:F946"/>
    <mergeCell ref="E947:F947"/>
    <mergeCell ref="E948:F948"/>
    <mergeCell ref="E949:F949"/>
    <mergeCell ref="E950:F950"/>
    <mergeCell ref="E936:F936"/>
    <mergeCell ref="E937:F937"/>
    <mergeCell ref="E938:F938"/>
    <mergeCell ref="E939:F939"/>
    <mergeCell ref="E940:F940"/>
    <mergeCell ref="H942:I942"/>
    <mergeCell ref="E927:F927"/>
    <mergeCell ref="H929:I929"/>
    <mergeCell ref="F932:G932"/>
    <mergeCell ref="E933:F933"/>
    <mergeCell ref="E934:F934"/>
    <mergeCell ref="E935:F935"/>
    <mergeCell ref="E921:F921"/>
    <mergeCell ref="E922:F922"/>
    <mergeCell ref="E1040:F1040"/>
    <mergeCell ref="E1041:F1041"/>
    <mergeCell ref="H1043:I1043"/>
    <mergeCell ref="E1046:F1046"/>
    <mergeCell ref="E1047:F1047"/>
    <mergeCell ref="E959:F959"/>
    <mergeCell ref="E960:F960"/>
    <mergeCell ref="E961:F961"/>
    <mergeCell ref="E962:F962"/>
    <mergeCell ref="E963:F963"/>
    <mergeCell ref="E988:F988"/>
    <mergeCell ref="H990:I990"/>
    <mergeCell ref="E993:F993"/>
    <mergeCell ref="E994:F994"/>
    <mergeCell ref="E995:F995"/>
    <mergeCell ref="E996:F996"/>
    <mergeCell ref="E982:F982"/>
    <mergeCell ref="E983:F983"/>
    <mergeCell ref="E984:F984"/>
    <mergeCell ref="E985:F985"/>
    <mergeCell ref="E986:F986"/>
    <mergeCell ref="E987:F987"/>
    <mergeCell ref="E973:F973"/>
    <mergeCell ref="E974:F974"/>
    <mergeCell ref="E975:F975"/>
    <mergeCell ref="E976:F976"/>
    <mergeCell ref="H978:I978"/>
    <mergeCell ref="E981:F981"/>
    <mergeCell ref="E964:F964"/>
    <mergeCell ref="H966:I966"/>
    <mergeCell ref="E969:F969"/>
    <mergeCell ref="E970:F970"/>
    <mergeCell ref="H1003:I1003"/>
    <mergeCell ref="E1006:F1006"/>
    <mergeCell ref="E1007:F1007"/>
    <mergeCell ref="E1008:F1008"/>
    <mergeCell ref="E1009:F1009"/>
    <mergeCell ref="E1034:F1034"/>
    <mergeCell ref="E1035:F1035"/>
    <mergeCell ref="E1036:F1036"/>
    <mergeCell ref="E1037:F1037"/>
    <mergeCell ref="E1038:F1038"/>
    <mergeCell ref="E1039:F1039"/>
    <mergeCell ref="E1028:F1028"/>
    <mergeCell ref="E1029:F1029"/>
    <mergeCell ref="E1030:F1030"/>
    <mergeCell ref="E1031:F1031"/>
    <mergeCell ref="E1032:F1032"/>
    <mergeCell ref="E1033:F1033"/>
    <mergeCell ref="E1019:F1019"/>
    <mergeCell ref="E1020:F1020"/>
    <mergeCell ref="E1021:F1021"/>
    <mergeCell ref="H1023:I1023"/>
    <mergeCell ref="E1026:F1026"/>
    <mergeCell ref="E1027:F1027"/>
    <mergeCell ref="E1010:F1010"/>
    <mergeCell ref="E1011:F1011"/>
    <mergeCell ref="H1013:I1013"/>
    <mergeCell ref="E1016:F1016"/>
    <mergeCell ref="E1017:F1017"/>
    <mergeCell ref="E1018:F1018"/>
    <mergeCell ref="H1076:I1076"/>
    <mergeCell ref="E1079:F1079"/>
    <mergeCell ref="E1062:F1062"/>
    <mergeCell ref="E1063:F1063"/>
    <mergeCell ref="H1065:I1065"/>
    <mergeCell ref="E1068:F1068"/>
    <mergeCell ref="E1069:F1069"/>
    <mergeCell ref="E1070:F1070"/>
    <mergeCell ref="H1054:I1054"/>
    <mergeCell ref="E1057:F1057"/>
    <mergeCell ref="E1058:F1058"/>
    <mergeCell ref="E1059:F1059"/>
    <mergeCell ref="E1060:F1060"/>
    <mergeCell ref="E1061:F1061"/>
    <mergeCell ref="H1087:I1087"/>
    <mergeCell ref="E1090:F1090"/>
    <mergeCell ref="E1091:F1091"/>
    <mergeCell ref="E1135:F1135"/>
    <mergeCell ref="E1136:F1136"/>
    <mergeCell ref="E1137:F1137"/>
    <mergeCell ref="E1138:F1138"/>
    <mergeCell ref="E1139:F1139"/>
    <mergeCell ref="E1048:F1048"/>
    <mergeCell ref="E1049:F1049"/>
    <mergeCell ref="E1050:F1050"/>
    <mergeCell ref="E1051:F1051"/>
    <mergeCell ref="E1052:F1052"/>
    <mergeCell ref="E1080:F1080"/>
    <mergeCell ref="E1081:F1081"/>
    <mergeCell ref="E1082:F1082"/>
    <mergeCell ref="E1083:F1083"/>
    <mergeCell ref="E1084:F1084"/>
    <mergeCell ref="E1085:F1085"/>
    <mergeCell ref="E1071:F1071"/>
    <mergeCell ref="E1072:F1072"/>
    <mergeCell ref="E1073:F1073"/>
    <mergeCell ref="E1074:F1074"/>
    <mergeCell ref="E1092:F1092"/>
    <mergeCell ref="E1093:F1093"/>
    <mergeCell ref="E1094:F1094"/>
    <mergeCell ref="E1095:F1095"/>
    <mergeCell ref="E1096:F1096"/>
    <mergeCell ref="E1106:F1106"/>
    <mergeCell ref="E1107:F1107"/>
    <mergeCell ref="E1126:F1126"/>
    <mergeCell ref="E1127:F1127"/>
    <mergeCell ref="E1128:F1128"/>
    <mergeCell ref="E1129:F1129"/>
    <mergeCell ref="H1131:I1131"/>
    <mergeCell ref="E1134:F1134"/>
    <mergeCell ref="E1117:F1117"/>
    <mergeCell ref="E1118:F1118"/>
    <mergeCell ref="H1120:I1120"/>
    <mergeCell ref="E1123:F1123"/>
    <mergeCell ref="E1124:F1124"/>
    <mergeCell ref="E1125:F1125"/>
    <mergeCell ref="H1109:I1109"/>
    <mergeCell ref="E1112:F1112"/>
    <mergeCell ref="E1113:F1113"/>
    <mergeCell ref="E1114:F1114"/>
    <mergeCell ref="E1115:F1115"/>
    <mergeCell ref="E1116:F1116"/>
    <mergeCell ref="H1098:I1098"/>
    <mergeCell ref="E1101:F1101"/>
    <mergeCell ref="E1102:F1102"/>
    <mergeCell ref="E1103:F1103"/>
    <mergeCell ref="E1104:F1104"/>
    <mergeCell ref="E1105:F1105"/>
    <mergeCell ref="E1151:F1151"/>
    <mergeCell ref="E1152:F1152"/>
    <mergeCell ref="E1153:F1153"/>
    <mergeCell ref="E1154:F1154"/>
    <mergeCell ref="E1155:F1155"/>
    <mergeCell ref="E1156:F1156"/>
    <mergeCell ref="E1145:F1145"/>
    <mergeCell ref="E1146:F1146"/>
    <mergeCell ref="E1147:F1147"/>
    <mergeCell ref="E1148:F1148"/>
    <mergeCell ref="E1149:F1149"/>
    <mergeCell ref="E1150:F1150"/>
    <mergeCell ref="E1169:F1169"/>
    <mergeCell ref="E1170:F1170"/>
    <mergeCell ref="E1171:F1171"/>
    <mergeCell ref="E1172:F1172"/>
    <mergeCell ref="E1173:F1173"/>
    <mergeCell ref="A1190:J1190"/>
    <mergeCell ref="E1191:F1191"/>
    <mergeCell ref="E1192:F1192"/>
    <mergeCell ref="E1193:F1193"/>
    <mergeCell ref="H1177:I1177"/>
    <mergeCell ref="E1180:F1180"/>
    <mergeCell ref="E1181:F1181"/>
    <mergeCell ref="E1182:F1182"/>
    <mergeCell ref="E1183:F1183"/>
    <mergeCell ref="E1184:F1184"/>
    <mergeCell ref="E1206:F1206"/>
    <mergeCell ref="E1207:F1207"/>
    <mergeCell ref="E1208:F1208"/>
    <mergeCell ref="E1209:F1209"/>
    <mergeCell ref="E1210:F1210"/>
    <mergeCell ref="E1140:F1140"/>
    <mergeCell ref="E1141:F1141"/>
    <mergeCell ref="E1142:F1142"/>
    <mergeCell ref="E1143:F1143"/>
    <mergeCell ref="A1144:J1144"/>
    <mergeCell ref="E1163:F1163"/>
    <mergeCell ref="E1164:F1164"/>
    <mergeCell ref="E1165:F1165"/>
    <mergeCell ref="E1166:F1166"/>
    <mergeCell ref="E1167:F1167"/>
    <mergeCell ref="E1168:F1168"/>
    <mergeCell ref="E1157:F1157"/>
    <mergeCell ref="E1158:F1158"/>
    <mergeCell ref="E1159:F1159"/>
    <mergeCell ref="E1160:F1160"/>
    <mergeCell ref="E1161:F1161"/>
    <mergeCell ref="E1162:F1162"/>
    <mergeCell ref="E1229:F1229"/>
    <mergeCell ref="E1230:F1230"/>
    <mergeCell ref="E1216:F1216"/>
    <mergeCell ref="E1217:F1217"/>
    <mergeCell ref="E1218:F1218"/>
    <mergeCell ref="E1219:F1219"/>
    <mergeCell ref="E1220:F1220"/>
    <mergeCell ref="E1221:F1221"/>
    <mergeCell ref="E1243:F1243"/>
    <mergeCell ref="H1245:I1245"/>
    <mergeCell ref="E1248:F1248"/>
    <mergeCell ref="E1249:F1249"/>
    <mergeCell ref="E1250:F1250"/>
    <mergeCell ref="E1174:F1174"/>
    <mergeCell ref="E1175:F1175"/>
    <mergeCell ref="E1185:F1185"/>
    <mergeCell ref="E1186:F1186"/>
    <mergeCell ref="E1187:F1187"/>
    <mergeCell ref="E1200:F1200"/>
    <mergeCell ref="E1201:F1201"/>
    <mergeCell ref="E1202:F1202"/>
    <mergeCell ref="E1203:F1203"/>
    <mergeCell ref="E1204:F1204"/>
    <mergeCell ref="E1205:F1205"/>
    <mergeCell ref="E1194:F1194"/>
    <mergeCell ref="E1195:F1195"/>
    <mergeCell ref="E1196:F1196"/>
    <mergeCell ref="E1197:F1197"/>
    <mergeCell ref="E1198:F1198"/>
    <mergeCell ref="E1199:F1199"/>
    <mergeCell ref="E1188:F1188"/>
    <mergeCell ref="E1189:F1189"/>
    <mergeCell ref="H1257:I1257"/>
    <mergeCell ref="E1260:F1260"/>
    <mergeCell ref="E1261:F1261"/>
    <mergeCell ref="E1262:F1262"/>
    <mergeCell ref="E1263:F1263"/>
    <mergeCell ref="E1264:F1264"/>
    <mergeCell ref="E1283:F1283"/>
    <mergeCell ref="E1284:F1284"/>
    <mergeCell ref="E1285:F1285"/>
    <mergeCell ref="E1286:F1286"/>
    <mergeCell ref="E1287:F1287"/>
    <mergeCell ref="E1211:F1211"/>
    <mergeCell ref="E1212:F1212"/>
    <mergeCell ref="E1213:F1213"/>
    <mergeCell ref="E1214:F1214"/>
    <mergeCell ref="E1215:F1215"/>
    <mergeCell ref="E1237:F1237"/>
    <mergeCell ref="E1238:F1238"/>
    <mergeCell ref="E1239:F1239"/>
    <mergeCell ref="E1240:F1240"/>
    <mergeCell ref="E1241:F1241"/>
    <mergeCell ref="E1242:F1242"/>
    <mergeCell ref="E1231:F1231"/>
    <mergeCell ref="E1232:F1232"/>
    <mergeCell ref="E1233:F1233"/>
    <mergeCell ref="E1234:F1234"/>
    <mergeCell ref="E1235:F1235"/>
    <mergeCell ref="E1236:F1236"/>
    <mergeCell ref="H1223:I1223"/>
    <mergeCell ref="E1226:F1226"/>
    <mergeCell ref="E1227:F1227"/>
    <mergeCell ref="E1228:F1228"/>
    <mergeCell ref="E1295:F1295"/>
    <mergeCell ref="E1296:F1296"/>
    <mergeCell ref="E1297:F1297"/>
    <mergeCell ref="E1298:F1298"/>
    <mergeCell ref="E1320:F1320"/>
    <mergeCell ref="E1321:F1321"/>
    <mergeCell ref="E1322:F1322"/>
    <mergeCell ref="E1323:F1323"/>
    <mergeCell ref="E1324:F1324"/>
    <mergeCell ref="E1251:F1251"/>
    <mergeCell ref="E1252:F1252"/>
    <mergeCell ref="E1253:F1253"/>
    <mergeCell ref="E1254:F1254"/>
    <mergeCell ref="E1255:F1255"/>
    <mergeCell ref="E1277:F1277"/>
    <mergeCell ref="E1278:F1278"/>
    <mergeCell ref="E1279:F1279"/>
    <mergeCell ref="E1280:F1280"/>
    <mergeCell ref="E1281:F1281"/>
    <mergeCell ref="E1282:F1282"/>
    <mergeCell ref="E1271:F1271"/>
    <mergeCell ref="E1272:F1272"/>
    <mergeCell ref="E1273:F1273"/>
    <mergeCell ref="E1274:F1274"/>
    <mergeCell ref="E1275:F1275"/>
    <mergeCell ref="E1276:F1276"/>
    <mergeCell ref="E1265:F1265"/>
    <mergeCell ref="E1266:F1266"/>
    <mergeCell ref="E1267:F1267"/>
    <mergeCell ref="E1268:F1268"/>
    <mergeCell ref="E1269:F1269"/>
    <mergeCell ref="A1270:J1270"/>
    <mergeCell ref="E1334:F1334"/>
    <mergeCell ref="E1335:F1335"/>
    <mergeCell ref="E1357:F1357"/>
    <mergeCell ref="E1358:F1358"/>
    <mergeCell ref="E1359:F1359"/>
    <mergeCell ref="E1360:F1360"/>
    <mergeCell ref="E1361:F1361"/>
    <mergeCell ref="E1288:F1288"/>
    <mergeCell ref="E1289:F1289"/>
    <mergeCell ref="E1290:F1290"/>
    <mergeCell ref="E1291:F1291"/>
    <mergeCell ref="E1292:F1292"/>
    <mergeCell ref="E1314:F1314"/>
    <mergeCell ref="E1315:F1315"/>
    <mergeCell ref="A1316:J1316"/>
    <mergeCell ref="E1317:F1317"/>
    <mergeCell ref="E1318:F1318"/>
    <mergeCell ref="E1319:F1319"/>
    <mergeCell ref="E1308:F1308"/>
    <mergeCell ref="E1309:F1309"/>
    <mergeCell ref="E1310:F1310"/>
    <mergeCell ref="E1311:F1311"/>
    <mergeCell ref="E1312:F1312"/>
    <mergeCell ref="E1313:F1313"/>
    <mergeCell ref="E1299:F1299"/>
    <mergeCell ref="E1300:F1300"/>
    <mergeCell ref="E1301:F1301"/>
    <mergeCell ref="H1303:I1303"/>
    <mergeCell ref="E1306:F1306"/>
    <mergeCell ref="E1307:F1307"/>
    <mergeCell ref="E1293:F1293"/>
    <mergeCell ref="E1294:F1294"/>
    <mergeCell ref="E1391:F1391"/>
    <mergeCell ref="E1392:F1392"/>
    <mergeCell ref="E1393:F1393"/>
    <mergeCell ref="H1395:I1395"/>
    <mergeCell ref="E1398:F1398"/>
    <mergeCell ref="E1325:F1325"/>
    <mergeCell ref="E1326:F1326"/>
    <mergeCell ref="E1327:F1327"/>
    <mergeCell ref="E1328:F1328"/>
    <mergeCell ref="E1329:F1329"/>
    <mergeCell ref="H1349:I1349"/>
    <mergeCell ref="E1352:F1352"/>
    <mergeCell ref="E1353:F1353"/>
    <mergeCell ref="E1354:F1354"/>
    <mergeCell ref="E1355:F1355"/>
    <mergeCell ref="E1356:F1356"/>
    <mergeCell ref="E1342:F1342"/>
    <mergeCell ref="E1343:F1343"/>
    <mergeCell ref="E1344:F1344"/>
    <mergeCell ref="E1345:F1345"/>
    <mergeCell ref="E1346:F1346"/>
    <mergeCell ref="E1347:F1347"/>
    <mergeCell ref="E1336:F1336"/>
    <mergeCell ref="E1337:F1337"/>
    <mergeCell ref="E1338:F1338"/>
    <mergeCell ref="E1339:F1339"/>
    <mergeCell ref="E1340:F1340"/>
    <mergeCell ref="E1341:F1341"/>
    <mergeCell ref="E1330:F1330"/>
    <mergeCell ref="E1331:F1331"/>
    <mergeCell ref="E1332:F1332"/>
    <mergeCell ref="E1333:F1333"/>
    <mergeCell ref="A1362:J1362"/>
    <mergeCell ref="E1363:F1363"/>
    <mergeCell ref="E1364:F1364"/>
    <mergeCell ref="E1365:F1365"/>
    <mergeCell ref="E1366:F1366"/>
    <mergeCell ref="E1385:F1385"/>
    <mergeCell ref="E1386:F1386"/>
    <mergeCell ref="E1387:F1387"/>
    <mergeCell ref="E1388:F1388"/>
    <mergeCell ref="E1389:F1389"/>
    <mergeCell ref="E1390:F1390"/>
    <mergeCell ref="E1379:F1379"/>
    <mergeCell ref="E1380:F1380"/>
    <mergeCell ref="E1381:F1381"/>
    <mergeCell ref="E1382:F1382"/>
    <mergeCell ref="E1383:F1383"/>
    <mergeCell ref="E1384:F1384"/>
    <mergeCell ref="E1373:F1373"/>
    <mergeCell ref="E1374:F1374"/>
    <mergeCell ref="E1375:F1375"/>
    <mergeCell ref="E1376:F1376"/>
    <mergeCell ref="E1377:F1377"/>
    <mergeCell ref="E1378:F1378"/>
    <mergeCell ref="E1367:F1367"/>
    <mergeCell ref="E1368:F1368"/>
    <mergeCell ref="E1369:F1369"/>
    <mergeCell ref="E1370:F1370"/>
    <mergeCell ref="E1371:F1371"/>
    <mergeCell ref="E1372:F1372"/>
    <mergeCell ref="H1428:I1428"/>
    <mergeCell ref="E1413:F1413"/>
    <mergeCell ref="E1414:F1414"/>
    <mergeCell ref="E1415:F1415"/>
    <mergeCell ref="H1417:I1417"/>
    <mergeCell ref="E1420:F1420"/>
    <mergeCell ref="E1421:F1421"/>
    <mergeCell ref="E1404:F1404"/>
    <mergeCell ref="E1405:F1405"/>
    <mergeCell ref="H1407:I1407"/>
    <mergeCell ref="E1410:F1410"/>
    <mergeCell ref="E1411:F1411"/>
    <mergeCell ref="E1412:F1412"/>
    <mergeCell ref="E1437:F1437"/>
    <mergeCell ref="H1439:I1439"/>
    <mergeCell ref="E1442:F1442"/>
    <mergeCell ref="E1443:F1443"/>
    <mergeCell ref="E1456:F1456"/>
    <mergeCell ref="E1457:F1457"/>
    <mergeCell ref="E1477:F1477"/>
    <mergeCell ref="E1478:F1478"/>
    <mergeCell ref="E1479:F1479"/>
    <mergeCell ref="E1480:F1480"/>
    <mergeCell ref="E1481:F1481"/>
    <mergeCell ref="E1399:F1399"/>
    <mergeCell ref="E1400:F1400"/>
    <mergeCell ref="E1401:F1401"/>
    <mergeCell ref="E1402:F1402"/>
    <mergeCell ref="E1403:F1403"/>
    <mergeCell ref="E1431:F1431"/>
    <mergeCell ref="E1432:F1432"/>
    <mergeCell ref="E1433:F1433"/>
    <mergeCell ref="E1434:F1434"/>
    <mergeCell ref="E1435:F1435"/>
    <mergeCell ref="E1436:F1436"/>
    <mergeCell ref="E1422:F1422"/>
    <mergeCell ref="E1423:F1423"/>
    <mergeCell ref="E1424:F1424"/>
    <mergeCell ref="E1425:F1425"/>
    <mergeCell ref="E1426:F1426"/>
    <mergeCell ref="E1444:F1444"/>
    <mergeCell ref="E1520:F1520"/>
    <mergeCell ref="H1522:I1522"/>
    <mergeCell ref="E1525:F1525"/>
    <mergeCell ref="E1526:F1526"/>
    <mergeCell ref="E1527:F1527"/>
    <mergeCell ref="E1445:F1445"/>
    <mergeCell ref="E1446:F1446"/>
    <mergeCell ref="E1447:F1447"/>
    <mergeCell ref="E1448:F1448"/>
    <mergeCell ref="E1458:F1458"/>
    <mergeCell ref="E1471:F1471"/>
    <mergeCell ref="E1472:F1472"/>
    <mergeCell ref="E1473:F1473"/>
    <mergeCell ref="E1474:F1474"/>
    <mergeCell ref="E1475:F1475"/>
    <mergeCell ref="E1476:F1476"/>
    <mergeCell ref="E1465:F1465"/>
    <mergeCell ref="E1466:F1466"/>
    <mergeCell ref="E1467:F1467"/>
    <mergeCell ref="E1468:F1468"/>
    <mergeCell ref="E1469:F1469"/>
    <mergeCell ref="E1470:F1470"/>
    <mergeCell ref="E1459:F1459"/>
    <mergeCell ref="E1460:F1460"/>
    <mergeCell ref="A1461:J1461"/>
    <mergeCell ref="E1462:F1462"/>
    <mergeCell ref="E1463:F1463"/>
    <mergeCell ref="E1464:F1464"/>
    <mergeCell ref="H1450:I1450"/>
    <mergeCell ref="E1453:F1453"/>
    <mergeCell ref="E1454:F1454"/>
    <mergeCell ref="E1455:F1455"/>
    <mergeCell ref="E1482:F1482"/>
    <mergeCell ref="E1483:F1483"/>
    <mergeCell ref="E1484:F1484"/>
    <mergeCell ref="E1485:F1485"/>
    <mergeCell ref="E1486:F1486"/>
    <mergeCell ref="H1512:I1512"/>
    <mergeCell ref="E1515:F1515"/>
    <mergeCell ref="E1516:F1516"/>
    <mergeCell ref="E1517:F1517"/>
    <mergeCell ref="E1518:F1518"/>
    <mergeCell ref="E1519:F1519"/>
    <mergeCell ref="E1505:F1505"/>
    <mergeCell ref="E1506:F1506"/>
    <mergeCell ref="E1507:F1507"/>
    <mergeCell ref="E1508:F1508"/>
    <mergeCell ref="E1509:F1509"/>
    <mergeCell ref="E1510:F1510"/>
    <mergeCell ref="E1496:F1496"/>
    <mergeCell ref="E1497:F1497"/>
    <mergeCell ref="E1498:F1498"/>
    <mergeCell ref="E1499:F1499"/>
    <mergeCell ref="H1501:I1501"/>
    <mergeCell ref="E1504:F1504"/>
    <mergeCell ref="E1487:F1487"/>
    <mergeCell ref="E1488:F1488"/>
    <mergeCell ref="E1489:F1489"/>
    <mergeCell ref="E1490:F1490"/>
    <mergeCell ref="H1492:I1492"/>
    <mergeCell ref="E1495:F1495"/>
    <mergeCell ref="E1542:F1542"/>
    <mergeCell ref="H1544:I1544"/>
    <mergeCell ref="E1547:F1547"/>
    <mergeCell ref="E1548:F1548"/>
    <mergeCell ref="E1549:F1549"/>
    <mergeCell ref="E1550:F1550"/>
    <mergeCell ref="H1533:I1533"/>
    <mergeCell ref="E1536:F1536"/>
    <mergeCell ref="E1537:F1537"/>
    <mergeCell ref="E1538:F1538"/>
    <mergeCell ref="E1539:F1539"/>
    <mergeCell ref="E1540:F1540"/>
    <mergeCell ref="E1566:F1566"/>
    <mergeCell ref="E1567:F1567"/>
    <mergeCell ref="E1568:F1568"/>
    <mergeCell ref="E1569:F1569"/>
    <mergeCell ref="E1570:F1570"/>
    <mergeCell ref="E1590:F1590"/>
    <mergeCell ref="E1591:F1591"/>
    <mergeCell ref="E1592:F1592"/>
    <mergeCell ref="E1593:F1593"/>
    <mergeCell ref="H1574:I1574"/>
    <mergeCell ref="E1577:F1577"/>
    <mergeCell ref="E1578:F1578"/>
    <mergeCell ref="E1579:F1579"/>
    <mergeCell ref="E1580:F1580"/>
    <mergeCell ref="E1581:F1581"/>
    <mergeCell ref="E1609:F1609"/>
    <mergeCell ref="E1610:F1610"/>
    <mergeCell ref="E1611:F1611"/>
    <mergeCell ref="E1612:F1612"/>
    <mergeCell ref="E1613:F1613"/>
    <mergeCell ref="E1528:F1528"/>
    <mergeCell ref="E1529:F1529"/>
    <mergeCell ref="E1530:F1530"/>
    <mergeCell ref="E1531:F1531"/>
    <mergeCell ref="E1541:F1541"/>
    <mergeCell ref="E1560:F1560"/>
    <mergeCell ref="E1561:F1561"/>
    <mergeCell ref="E1562:F1562"/>
    <mergeCell ref="E1563:F1563"/>
    <mergeCell ref="E1564:F1564"/>
    <mergeCell ref="E1565:F1565"/>
    <mergeCell ref="E1551:F1551"/>
    <mergeCell ref="E1552:F1552"/>
    <mergeCell ref="E1553:F1553"/>
    <mergeCell ref="H1555:I1555"/>
    <mergeCell ref="F1558:G1558"/>
    <mergeCell ref="E1559:F1559"/>
    <mergeCell ref="H1636:I1636"/>
    <mergeCell ref="F1639:G1639"/>
    <mergeCell ref="E1622:F1622"/>
    <mergeCell ref="E1623:F1623"/>
    <mergeCell ref="E1624:F1624"/>
    <mergeCell ref="H1626:I1626"/>
    <mergeCell ref="E1629:F1629"/>
    <mergeCell ref="E1630:F1630"/>
    <mergeCell ref="E1658:F1658"/>
    <mergeCell ref="E1659:F1659"/>
    <mergeCell ref="E1660:F1660"/>
    <mergeCell ref="E1661:F1661"/>
    <mergeCell ref="E1662:F1662"/>
    <mergeCell ref="E1571:F1571"/>
    <mergeCell ref="E1572:F1572"/>
    <mergeCell ref="E1582:F1582"/>
    <mergeCell ref="E1583:F1583"/>
    <mergeCell ref="E1584:F1584"/>
    <mergeCell ref="E1603:F1603"/>
    <mergeCell ref="E1604:F1604"/>
    <mergeCell ref="E1605:F1605"/>
    <mergeCell ref="E1606:F1606"/>
    <mergeCell ref="E1607:F1607"/>
    <mergeCell ref="E1608:F1608"/>
    <mergeCell ref="E1594:F1594"/>
    <mergeCell ref="E1595:F1595"/>
    <mergeCell ref="E1596:F1596"/>
    <mergeCell ref="E1597:F1597"/>
    <mergeCell ref="E1598:F1598"/>
    <mergeCell ref="H1600:I1600"/>
    <mergeCell ref="E1585:F1585"/>
    <mergeCell ref="H1587:I1587"/>
    <mergeCell ref="E1671:F1671"/>
    <mergeCell ref="E1672:F1672"/>
    <mergeCell ref="E1673:F1673"/>
    <mergeCell ref="H1675:I1675"/>
    <mergeCell ref="E1678:F1678"/>
    <mergeCell ref="E1679:F1679"/>
    <mergeCell ref="H1705:I1705"/>
    <mergeCell ref="E1708:F1708"/>
    <mergeCell ref="E1709:F1709"/>
    <mergeCell ref="E1710:F1710"/>
    <mergeCell ref="E1711:F1711"/>
    <mergeCell ref="H1615:I1615"/>
    <mergeCell ref="F1618:G1618"/>
    <mergeCell ref="E1619:F1619"/>
    <mergeCell ref="E1620:F1620"/>
    <mergeCell ref="E1621:F1621"/>
    <mergeCell ref="E1649:F1649"/>
    <mergeCell ref="E1650:F1650"/>
    <mergeCell ref="E1651:F1651"/>
    <mergeCell ref="E1652:F1652"/>
    <mergeCell ref="E1653:F1653"/>
    <mergeCell ref="H1655:I1655"/>
    <mergeCell ref="E1640:F1640"/>
    <mergeCell ref="E1641:F1641"/>
    <mergeCell ref="E1642:F1642"/>
    <mergeCell ref="E1643:F1643"/>
    <mergeCell ref="E1644:F1644"/>
    <mergeCell ref="H1646:I1646"/>
    <mergeCell ref="E1631:F1631"/>
    <mergeCell ref="E1632:F1632"/>
    <mergeCell ref="E1633:F1633"/>
    <mergeCell ref="E1634:F1634"/>
    <mergeCell ref="E1722:F1722"/>
    <mergeCell ref="E1723:F1723"/>
    <mergeCell ref="H1725:I1725"/>
    <mergeCell ref="F1728:G1728"/>
    <mergeCell ref="E1753:F1753"/>
    <mergeCell ref="E1754:F1754"/>
    <mergeCell ref="H1756:I1756"/>
    <mergeCell ref="E1759:F1759"/>
    <mergeCell ref="E1760:F1760"/>
    <mergeCell ref="E1663:F1663"/>
    <mergeCell ref="H1665:I1665"/>
    <mergeCell ref="E1668:F1668"/>
    <mergeCell ref="E1669:F1669"/>
    <mergeCell ref="E1670:F1670"/>
    <mergeCell ref="E1698:F1698"/>
    <mergeCell ref="E1699:F1699"/>
    <mergeCell ref="E1700:F1700"/>
    <mergeCell ref="E1701:F1701"/>
    <mergeCell ref="E1702:F1702"/>
    <mergeCell ref="E1703:F1703"/>
    <mergeCell ref="E1689:F1689"/>
    <mergeCell ref="E1690:F1690"/>
    <mergeCell ref="E1691:F1691"/>
    <mergeCell ref="H1693:I1693"/>
    <mergeCell ref="F1696:G1696"/>
    <mergeCell ref="E1697:F1697"/>
    <mergeCell ref="E1680:F1680"/>
    <mergeCell ref="E1681:F1681"/>
    <mergeCell ref="E1682:F1682"/>
    <mergeCell ref="H1684:I1684"/>
    <mergeCell ref="E1687:F1687"/>
    <mergeCell ref="E1688:F1688"/>
    <mergeCell ref="E1772:F1772"/>
    <mergeCell ref="E1773:F1773"/>
    <mergeCell ref="E1793:F1793"/>
    <mergeCell ref="E1794:F1794"/>
    <mergeCell ref="E1795:F1795"/>
    <mergeCell ref="E1796:F1796"/>
    <mergeCell ref="E1797:F1797"/>
    <mergeCell ref="E1712:F1712"/>
    <mergeCell ref="E1713:F1713"/>
    <mergeCell ref="E1714:F1714"/>
    <mergeCell ref="H1716:I1716"/>
    <mergeCell ref="E1719:F1719"/>
    <mergeCell ref="E1744:F1744"/>
    <mergeCell ref="E1745:F1745"/>
    <mergeCell ref="H1747:I1747"/>
    <mergeCell ref="E1750:F1750"/>
    <mergeCell ref="E1751:F1751"/>
    <mergeCell ref="E1752:F1752"/>
    <mergeCell ref="E1735:F1735"/>
    <mergeCell ref="E1736:F1736"/>
    <mergeCell ref="H1738:I1738"/>
    <mergeCell ref="E1741:F1741"/>
    <mergeCell ref="E1742:F1742"/>
    <mergeCell ref="E1743:F1743"/>
    <mergeCell ref="E1729:F1729"/>
    <mergeCell ref="E1730:F1730"/>
    <mergeCell ref="E1731:F1731"/>
    <mergeCell ref="E1732:F1732"/>
    <mergeCell ref="E1733:F1733"/>
    <mergeCell ref="E1734:F1734"/>
    <mergeCell ref="E1720:F1720"/>
    <mergeCell ref="E1721:F1721"/>
    <mergeCell ref="E1839:F1839"/>
    <mergeCell ref="E1840:F1840"/>
    <mergeCell ref="H1842:I1842"/>
    <mergeCell ref="E1845:F1845"/>
    <mergeCell ref="E1846:F1846"/>
    <mergeCell ref="E1761:F1761"/>
    <mergeCell ref="E1762:F1762"/>
    <mergeCell ref="E1763:F1763"/>
    <mergeCell ref="E1764:F1764"/>
    <mergeCell ref="E1774:F1774"/>
    <mergeCell ref="E1787:F1787"/>
    <mergeCell ref="E1788:F1788"/>
    <mergeCell ref="E1789:F1789"/>
    <mergeCell ref="E1790:F1790"/>
    <mergeCell ref="E1791:F1791"/>
    <mergeCell ref="E1792:F1792"/>
    <mergeCell ref="E1781:F1781"/>
    <mergeCell ref="E1782:F1782"/>
    <mergeCell ref="E1783:F1783"/>
    <mergeCell ref="E1784:F1784"/>
    <mergeCell ref="E1785:F1785"/>
    <mergeCell ref="E1786:F1786"/>
    <mergeCell ref="E1775:F1775"/>
    <mergeCell ref="E1776:F1776"/>
    <mergeCell ref="A1777:J1777"/>
    <mergeCell ref="E1778:F1778"/>
    <mergeCell ref="E1779:F1779"/>
    <mergeCell ref="E1780:F1780"/>
    <mergeCell ref="H1766:I1766"/>
    <mergeCell ref="F1769:G1769"/>
    <mergeCell ref="E1770:F1770"/>
    <mergeCell ref="E1771:F1771"/>
    <mergeCell ref="E1798:F1798"/>
    <mergeCell ref="E1799:F1799"/>
    <mergeCell ref="H1801:I1801"/>
    <mergeCell ref="F1804:G1804"/>
    <mergeCell ref="E1805:F1805"/>
    <mergeCell ref="E1830:F1830"/>
    <mergeCell ref="H1832:I1832"/>
    <mergeCell ref="E1835:F1835"/>
    <mergeCell ref="E1836:F1836"/>
    <mergeCell ref="E1837:F1837"/>
    <mergeCell ref="E1838:F1838"/>
    <mergeCell ref="E1821:F1821"/>
    <mergeCell ref="H1823:I1823"/>
    <mergeCell ref="E1826:F1826"/>
    <mergeCell ref="E1827:F1827"/>
    <mergeCell ref="E1828:F1828"/>
    <mergeCell ref="E1829:F1829"/>
    <mergeCell ref="E1812:F1812"/>
    <mergeCell ref="H1814:I1814"/>
    <mergeCell ref="E1817:F1817"/>
    <mergeCell ref="E1818:F1818"/>
    <mergeCell ref="E1819:F1819"/>
    <mergeCell ref="E1820:F1820"/>
    <mergeCell ref="E1806:F1806"/>
    <mergeCell ref="E1807:F1807"/>
    <mergeCell ref="E1808:F1808"/>
    <mergeCell ref="E1809:F1809"/>
    <mergeCell ref="E1810:F1810"/>
    <mergeCell ref="E1811:F1811"/>
    <mergeCell ref="H1873:I1873"/>
    <mergeCell ref="E1861:F1861"/>
    <mergeCell ref="E1862:F1862"/>
    <mergeCell ref="E1863:F1863"/>
    <mergeCell ref="E1864:F1864"/>
    <mergeCell ref="E1865:F1865"/>
    <mergeCell ref="E1866:F1866"/>
    <mergeCell ref="E1852:F1852"/>
    <mergeCell ref="E1853:F1853"/>
    <mergeCell ref="E1854:F1854"/>
    <mergeCell ref="H1856:I1856"/>
    <mergeCell ref="E1859:F1859"/>
    <mergeCell ref="E1860:F1860"/>
    <mergeCell ref="E1882:F1882"/>
    <mergeCell ref="E1883:F1883"/>
    <mergeCell ref="E1884:F1884"/>
    <mergeCell ref="A1885:J1885"/>
    <mergeCell ref="E1901:F1901"/>
    <mergeCell ref="E1902:F1902"/>
    <mergeCell ref="E1903:F1903"/>
    <mergeCell ref="E1892:F1892"/>
    <mergeCell ref="E1893:F1893"/>
    <mergeCell ref="E1894:F1894"/>
    <mergeCell ref="E1895:F1895"/>
    <mergeCell ref="E1896:F1896"/>
    <mergeCell ref="E1897:F1897"/>
    <mergeCell ref="E1919:F1919"/>
    <mergeCell ref="E1920:F1920"/>
    <mergeCell ref="E1921:F1921"/>
    <mergeCell ref="E1922:F1922"/>
    <mergeCell ref="E1923:F1923"/>
    <mergeCell ref="E1847:F1847"/>
    <mergeCell ref="E1848:F1848"/>
    <mergeCell ref="E1849:F1849"/>
    <mergeCell ref="E1850:F1850"/>
    <mergeCell ref="E1851:F1851"/>
    <mergeCell ref="E1876:F1876"/>
    <mergeCell ref="E1877:F1877"/>
    <mergeCell ref="E1878:F1878"/>
    <mergeCell ref="E1879:F1879"/>
    <mergeCell ref="E1880:F1880"/>
    <mergeCell ref="E1881:F1881"/>
    <mergeCell ref="E1867:F1867"/>
    <mergeCell ref="E1868:F1868"/>
    <mergeCell ref="E1869:F1869"/>
    <mergeCell ref="E1870:F1870"/>
    <mergeCell ref="E1871:F1871"/>
    <mergeCell ref="E1886:F1886"/>
    <mergeCell ref="E1946:F1946"/>
    <mergeCell ref="E1932:F1932"/>
    <mergeCell ref="E1933:F1933"/>
    <mergeCell ref="E1934:F1934"/>
    <mergeCell ref="E1935:F1935"/>
    <mergeCell ref="E1936:F1936"/>
    <mergeCell ref="E1937:F1937"/>
    <mergeCell ref="E1962:F1962"/>
    <mergeCell ref="E1963:F1963"/>
    <mergeCell ref="E1964:F1964"/>
    <mergeCell ref="A1965:J1965"/>
    <mergeCell ref="E1966:F1966"/>
    <mergeCell ref="E1887:F1887"/>
    <mergeCell ref="E1888:F1888"/>
    <mergeCell ref="E1889:F1889"/>
    <mergeCell ref="E1890:F1890"/>
    <mergeCell ref="E1891:F1891"/>
    <mergeCell ref="E1910:F1910"/>
    <mergeCell ref="E1911:F1911"/>
    <mergeCell ref="E1912:F1912"/>
    <mergeCell ref="E1913:F1913"/>
    <mergeCell ref="E1914:F1914"/>
    <mergeCell ref="H1916:I1916"/>
    <mergeCell ref="E1904:F1904"/>
    <mergeCell ref="E1905:F1905"/>
    <mergeCell ref="E1906:F1906"/>
    <mergeCell ref="E1907:F1907"/>
    <mergeCell ref="E1908:F1908"/>
    <mergeCell ref="E1909:F1909"/>
    <mergeCell ref="E1898:F1898"/>
    <mergeCell ref="E1899:F1899"/>
    <mergeCell ref="E1900:F1900"/>
    <mergeCell ref="E1924:F1924"/>
    <mergeCell ref="E1925:F1925"/>
    <mergeCell ref="E1926:F1926"/>
    <mergeCell ref="H1928:I1928"/>
    <mergeCell ref="E1931:F1931"/>
    <mergeCell ref="H1954:I1954"/>
    <mergeCell ref="E1957:F1957"/>
    <mergeCell ref="E1958:F1958"/>
    <mergeCell ref="E1959:F1959"/>
    <mergeCell ref="E1960:F1960"/>
    <mergeCell ref="E1961:F1961"/>
    <mergeCell ref="E1980:F1980"/>
    <mergeCell ref="E1981:F1981"/>
    <mergeCell ref="E1982:F1982"/>
    <mergeCell ref="E1983:F1983"/>
    <mergeCell ref="E1947:F1947"/>
    <mergeCell ref="E1948:F1948"/>
    <mergeCell ref="E1949:F1949"/>
    <mergeCell ref="E1950:F1950"/>
    <mergeCell ref="E1951:F1951"/>
    <mergeCell ref="E1952:F1952"/>
    <mergeCell ref="E1974:F1974"/>
    <mergeCell ref="E1975:F1975"/>
    <mergeCell ref="E1976:F1976"/>
    <mergeCell ref="E1977:F1977"/>
    <mergeCell ref="E1978:F1978"/>
    <mergeCell ref="E1979:F1979"/>
    <mergeCell ref="E1938:F1938"/>
    <mergeCell ref="E1939:F1939"/>
    <mergeCell ref="E1940:F1940"/>
    <mergeCell ref="H1942:I1942"/>
    <mergeCell ref="E1945:F1945"/>
    <mergeCell ref="A1999:C1999"/>
    <mergeCell ref="F1999:G1999"/>
    <mergeCell ref="H1999:J1999"/>
    <mergeCell ref="E1967:F1967"/>
    <mergeCell ref="E1968:F1968"/>
    <mergeCell ref="E1969:F1969"/>
    <mergeCell ref="E1970:F1970"/>
    <mergeCell ref="E1971:F1971"/>
    <mergeCell ref="E1972:F1972"/>
    <mergeCell ref="E1973:F1973"/>
    <mergeCell ref="A1997:C1997"/>
    <mergeCell ref="F1997:G1997"/>
    <mergeCell ref="H1997:J1997"/>
    <mergeCell ref="A1998:C1998"/>
    <mergeCell ref="F1998:G1998"/>
    <mergeCell ref="H1998:J1998"/>
    <mergeCell ref="A2001:J2001"/>
    <mergeCell ref="E1984:F1984"/>
    <mergeCell ref="E1985:F1985"/>
    <mergeCell ref="E1986:F1986"/>
    <mergeCell ref="E1987:F1987"/>
    <mergeCell ref="E1988:F1988"/>
    <mergeCell ref="E1989:F1989"/>
    <mergeCell ref="E1990:F1990"/>
    <mergeCell ref="E1991:F1991"/>
    <mergeCell ref="H1993:I1993"/>
  </mergeCells>
  <pageMargins left="0.5" right="0.5" top="1" bottom="1" header="0.5" footer="0.5"/>
  <pageSetup paperSize="9" scale="73" fitToHeight="0" orientation="landscape" r:id="rId1"/>
  <headerFooter>
    <oddHeader>&amp;L &amp;C &amp;R</oddHeader>
    <oddFooter>&amp;L &amp;C 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4</vt:i4>
      </vt:variant>
    </vt:vector>
  </HeadingPairs>
  <TitlesOfParts>
    <vt:vector size="10" baseType="lpstr">
      <vt:lpstr>Resumo do Orçamento</vt:lpstr>
      <vt:lpstr>Orçamento Sintético</vt:lpstr>
      <vt:lpstr>BDI</vt:lpstr>
      <vt:lpstr>Buttons</vt:lpstr>
      <vt:lpstr>ENCARGOS SEM DESON.</vt:lpstr>
      <vt:lpstr>Orçamento Analítico</vt:lpstr>
      <vt:lpstr>BDI!Area_de_impressao</vt:lpstr>
      <vt:lpstr>'ENCARGOS SEM DESON.'!Area_de_impressao</vt:lpstr>
      <vt:lpstr>'Orçamento Sintético'!Area_de_impressao</vt:lpstr>
      <vt:lpstr>'Resumo do Orçamento'!Area_de_impressao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felipe souza</cp:lastModifiedBy>
  <cp:revision>0</cp:revision>
  <cp:lastPrinted>2025-08-22T21:14:55Z</cp:lastPrinted>
  <dcterms:created xsi:type="dcterms:W3CDTF">2025-08-20T23:25:22Z</dcterms:created>
  <dcterms:modified xsi:type="dcterms:W3CDTF">2025-08-22T21:20:32Z</dcterms:modified>
</cp:coreProperties>
</file>